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drawings/drawing11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cruz\Desktop\INFORME MENSUAL JUNIO 2021\"/>
    </mc:Choice>
  </mc:AlternateContent>
  <bookViews>
    <workbookView xWindow="0" yWindow="0" windowWidth="28800" windowHeight="12330"/>
  </bookViews>
  <sheets>
    <sheet name="Junio" sheetId="58" r:id="rId1"/>
    <sheet name="Mayo" sheetId="57" r:id="rId2"/>
    <sheet name="Abril" sheetId="56" r:id="rId3"/>
    <sheet name="Marzo" sheetId="55" r:id="rId4"/>
    <sheet name="Febrero" sheetId="54" r:id="rId5"/>
    <sheet name="Enero" sheetId="26" r:id="rId6"/>
    <sheet name="De Gestión" sheetId="38" r:id="rId7"/>
    <sheet name="METAS " sheetId="52" state="hidden" r:id="rId8"/>
    <sheet name="Hoja1" sheetId="53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Print_Area" localSheetId="2">Abril!$A$5:$Q$88</definedName>
    <definedName name="_xlnm.Print_Area" localSheetId="6">'De Gestión'!$A$5:$O$23</definedName>
    <definedName name="_xlnm.Print_Area" localSheetId="5">Enero!$A$5:$Q$88</definedName>
    <definedName name="_xlnm.Print_Area" localSheetId="4">Febrero!$A$5:$Q$88</definedName>
    <definedName name="_xlnm.Print_Area" localSheetId="0">Junio!$A$5:$R$88</definedName>
    <definedName name="_xlnm.Print_Area" localSheetId="3">Marzo!$A$5:$Q$88</definedName>
    <definedName name="_xlnm.Print_Area" localSheetId="1">Mayo!$A$5:$R$88</definedName>
  </definedNames>
  <calcPr calcId="162913"/>
</workbook>
</file>

<file path=xl/calcChain.xml><?xml version="1.0" encoding="utf-8"?>
<calcChain xmlns="http://schemas.openxmlformats.org/spreadsheetml/2006/main">
  <c r="J22" i="58" l="1"/>
  <c r="K22" i="58"/>
  <c r="K20" i="58"/>
  <c r="K19" i="58"/>
  <c r="K18" i="58"/>
  <c r="K17" i="58"/>
  <c r="K16" i="58"/>
  <c r="K15" i="58"/>
  <c r="K14" i="58"/>
  <c r="K13" i="58"/>
  <c r="K12" i="58"/>
  <c r="K11" i="58"/>
  <c r="K10" i="58"/>
  <c r="Q20" i="58" l="1"/>
  <c r="G56" i="58"/>
  <c r="F28" i="58"/>
  <c r="I22" i="58"/>
  <c r="H22" i="58"/>
  <c r="R20" i="58"/>
  <c r="P20" i="58"/>
  <c r="R19" i="58"/>
  <c r="R18" i="58"/>
  <c r="Q18" i="58"/>
  <c r="P18" i="58"/>
  <c r="R17" i="58"/>
  <c r="Q16" i="58"/>
  <c r="P16" i="58"/>
  <c r="P15" i="58"/>
  <c r="Q14" i="58"/>
  <c r="P14" i="58"/>
  <c r="Q13" i="58"/>
  <c r="P13" i="58"/>
  <c r="Q12" i="58"/>
  <c r="P12" i="58"/>
  <c r="R11" i="58"/>
  <c r="Q11" i="58"/>
  <c r="P11" i="58"/>
  <c r="R10" i="58"/>
  <c r="K20" i="57" l="1"/>
  <c r="K19" i="57"/>
  <c r="K18" i="57"/>
  <c r="K17" i="57"/>
  <c r="K16" i="57"/>
  <c r="K15" i="57"/>
  <c r="K14" i="57"/>
  <c r="K13" i="57"/>
  <c r="K12" i="57"/>
  <c r="K11" i="57"/>
  <c r="K10" i="57"/>
  <c r="K22" i="57" l="1"/>
  <c r="R17" i="57"/>
  <c r="R18" i="57"/>
  <c r="G56" i="57"/>
  <c r="F28" i="57"/>
  <c r="J22" i="57"/>
  <c r="I22" i="57"/>
  <c r="H22" i="57"/>
  <c r="R20" i="57"/>
  <c r="P20" i="57"/>
  <c r="R19" i="57"/>
  <c r="Q18" i="57"/>
  <c r="P18" i="57"/>
  <c r="Q16" i="57"/>
  <c r="P16" i="57"/>
  <c r="P15" i="57"/>
  <c r="Q14" i="57"/>
  <c r="P14" i="57"/>
  <c r="Q13" i="57"/>
  <c r="P13" i="57"/>
  <c r="Q12" i="57"/>
  <c r="P12" i="57"/>
  <c r="R11" i="57"/>
  <c r="Q11" i="57"/>
  <c r="P11" i="57"/>
  <c r="R10" i="57"/>
  <c r="P10" i="57"/>
  <c r="O19" i="56" l="1"/>
  <c r="O20" i="56"/>
  <c r="G56" i="55"/>
  <c r="F28" i="55"/>
  <c r="Q20" i="55"/>
  <c r="O19" i="55"/>
  <c r="Q18" i="55"/>
  <c r="P18" i="55"/>
  <c r="O18" i="55"/>
  <c r="Q17" i="55"/>
  <c r="P16" i="55"/>
  <c r="O16" i="55"/>
  <c r="O15" i="55"/>
  <c r="P14" i="55"/>
  <c r="O14" i="55"/>
  <c r="P13" i="55"/>
  <c r="O13" i="55"/>
  <c r="P12" i="55"/>
  <c r="O12" i="55"/>
  <c r="P11" i="55"/>
  <c r="O11" i="55"/>
  <c r="Q11" i="55"/>
  <c r="I22" i="55"/>
  <c r="H22" i="55"/>
  <c r="Q19" i="55" l="1"/>
  <c r="J22" i="55"/>
  <c r="Q10" i="55"/>
  <c r="G56" i="56"/>
  <c r="F28" i="56"/>
  <c r="Q20" i="56"/>
  <c r="Q19" i="56"/>
  <c r="Q18" i="56"/>
  <c r="P18" i="56"/>
  <c r="O18" i="56"/>
  <c r="J22" i="56"/>
  <c r="I22" i="56"/>
  <c r="P16" i="56"/>
  <c r="O16" i="56"/>
  <c r="O15" i="56"/>
  <c r="P14" i="56"/>
  <c r="O14" i="56"/>
  <c r="P13" i="56"/>
  <c r="O13" i="56"/>
  <c r="P12" i="56"/>
  <c r="O12" i="56"/>
  <c r="Q11" i="56"/>
  <c r="P11" i="56"/>
  <c r="O11" i="56"/>
  <c r="Q10" i="56"/>
  <c r="O10" i="56"/>
  <c r="H22" i="56" l="1"/>
  <c r="Q17" i="56"/>
  <c r="O14" i="54" l="1"/>
  <c r="O16" i="54"/>
  <c r="O18" i="54"/>
  <c r="G56" i="54" l="1"/>
  <c r="F28" i="54"/>
  <c r="J22" i="54"/>
  <c r="I22" i="54"/>
  <c r="H22" i="54"/>
  <c r="Q20" i="54"/>
  <c r="Q19" i="54"/>
  <c r="Q18" i="54"/>
  <c r="P18" i="54"/>
  <c r="Q17" i="54"/>
  <c r="P16" i="54"/>
  <c r="P14" i="54"/>
  <c r="P13" i="54"/>
  <c r="O13" i="54"/>
  <c r="P12" i="54"/>
  <c r="O12" i="54"/>
  <c r="Q11" i="54"/>
  <c r="P11" i="54"/>
  <c r="O11" i="54"/>
  <c r="Q10" i="54"/>
  <c r="I11" i="53" l="1"/>
  <c r="I9" i="53"/>
  <c r="I8" i="53"/>
  <c r="I7" i="53"/>
  <c r="I6" i="53"/>
  <c r="I3" i="53"/>
  <c r="I5" i="53" l="1"/>
  <c r="I4" i="53"/>
  <c r="J22" i="26" l="1"/>
  <c r="I22" i="26"/>
  <c r="AH6" i="52"/>
  <c r="N6" i="52"/>
  <c r="N5" i="52"/>
  <c r="AG6" i="52"/>
  <c r="AH5" i="52"/>
  <c r="AG5" i="52"/>
  <c r="X6" i="52"/>
  <c r="X5" i="52"/>
  <c r="AO6" i="52"/>
  <c r="AN6" i="52"/>
  <c r="AM6" i="52"/>
  <c r="AI6" i="52"/>
  <c r="W6" i="52"/>
  <c r="M6" i="52"/>
  <c r="AO5" i="52"/>
  <c r="AN5" i="52"/>
  <c r="AM5" i="52"/>
  <c r="AI5" i="52"/>
  <c r="AK5" i="52" s="1"/>
  <c r="W5" i="52"/>
  <c r="M5" i="52"/>
  <c r="AK6" i="52" l="1"/>
  <c r="AJ5" i="52"/>
  <c r="AJ6" i="52"/>
  <c r="Q11" i="26" l="1"/>
  <c r="O13" i="26"/>
  <c r="O14" i="26"/>
  <c r="O16" i="26"/>
  <c r="O18" i="26"/>
  <c r="O12" i="26"/>
  <c r="O11" i="26"/>
  <c r="P11" i="26"/>
  <c r="N10" i="38" l="1"/>
  <c r="I22" i="38" l="1"/>
  <c r="H22" i="38"/>
  <c r="G22" i="38"/>
  <c r="O20" i="38"/>
  <c r="N20" i="38"/>
  <c r="O19" i="38"/>
  <c r="N19" i="38"/>
  <c r="O18" i="38"/>
  <c r="N18" i="38"/>
  <c r="O17" i="38"/>
  <c r="N17" i="38"/>
  <c r="N16" i="38"/>
  <c r="N15" i="38"/>
  <c r="N14" i="38"/>
  <c r="N13" i="38"/>
  <c r="N12" i="38"/>
  <c r="O11" i="38"/>
  <c r="N11" i="38"/>
  <c r="O10" i="38"/>
  <c r="P16" i="26" l="1"/>
  <c r="G56" i="26"/>
  <c r="F28" i="26"/>
  <c r="H22" i="26"/>
  <c r="Q20" i="26"/>
  <c r="Q19" i="26"/>
  <c r="Q18" i="26"/>
  <c r="P18" i="26"/>
  <c r="Q17" i="26"/>
  <c r="P14" i="26"/>
  <c r="P13" i="26"/>
  <c r="P12" i="26"/>
  <c r="Q10" i="26"/>
  <c r="D9" i="53" l="1"/>
  <c r="D51" i="53" s="1"/>
  <c r="J11" i="53" l="1"/>
  <c r="D12" i="53" l="1"/>
  <c r="D53" i="53" s="1"/>
  <c r="D10" i="53" l="1"/>
  <c r="J9" i="53" l="1"/>
  <c r="J3" i="53"/>
  <c r="J10" i="53"/>
  <c r="J7" i="53" l="1"/>
  <c r="D11" i="53"/>
  <c r="D52" i="53" s="1"/>
  <c r="J6" i="53"/>
  <c r="J8" i="53"/>
  <c r="D3" i="53"/>
  <c r="D45" i="53" s="1"/>
  <c r="J4" i="53"/>
  <c r="J5" i="53"/>
  <c r="D7" i="53"/>
  <c r="D49" i="53" s="1"/>
  <c r="D6" i="53" l="1"/>
  <c r="D48" i="53" s="1"/>
  <c r="D8" i="53" l="1"/>
  <c r="D50" i="53" s="1"/>
  <c r="D4" i="53"/>
  <c r="D46" i="53" s="1"/>
  <c r="D5" i="53"/>
  <c r="D47" i="53" s="1"/>
</calcChain>
</file>

<file path=xl/sharedStrings.xml><?xml version="1.0" encoding="utf-8"?>
<sst xmlns="http://schemas.openxmlformats.org/spreadsheetml/2006/main" count="855" uniqueCount="152">
  <si>
    <t>% avance Fisico</t>
  </si>
  <si>
    <t>No.</t>
  </si>
  <si>
    <t>Unidad de medida</t>
  </si>
  <si>
    <t>Seguimiento Fisico</t>
  </si>
  <si>
    <t>% avance Financiero</t>
  </si>
  <si>
    <t>ENERO</t>
  </si>
  <si>
    <t>NOTA:</t>
  </si>
  <si>
    <t xml:space="preserve">INFORME A DIRECCIÓN Y SUBDIRECCIÓN EJECUTIVA, </t>
  </si>
  <si>
    <t>Art. 3 y 4 Acdo Gtivo 540-2013</t>
  </si>
  <si>
    <t>Art. 8 y 17BIS Decreto 13-2013</t>
  </si>
  <si>
    <t>Nombre Actividad                                                                                   Estructura Programática</t>
  </si>
  <si>
    <t>Estructura Programática</t>
  </si>
  <si>
    <t>No. Actividad</t>
  </si>
  <si>
    <t>No Obra</t>
  </si>
  <si>
    <t>División Responsable</t>
  </si>
  <si>
    <t>Asignado</t>
  </si>
  <si>
    <t>Vigente</t>
  </si>
  <si>
    <t>Ejecutado</t>
  </si>
  <si>
    <t>Observaciones</t>
  </si>
  <si>
    <t>REGISTRO SICOIN</t>
  </si>
  <si>
    <t>Art. 17 y 48 Ley Orgánica del Presupuesto.    Art. 19 Decreto 13-1013</t>
  </si>
  <si>
    <t>Meta física  programada</t>
  </si>
  <si>
    <t>GRÁFICAS AVANCE FINANCIERO</t>
  </si>
  <si>
    <t>Porcentaje de ejecución</t>
  </si>
  <si>
    <t>Avance de ejecución mensual</t>
  </si>
  <si>
    <t>Dirección y Coordinación</t>
  </si>
  <si>
    <t>001</t>
  </si>
  <si>
    <t>000</t>
  </si>
  <si>
    <t>Dirección Ejecutiva</t>
  </si>
  <si>
    <t>002</t>
  </si>
  <si>
    <t>Control, Calidad Ambiental y Manejo de Lagos</t>
  </si>
  <si>
    <t>003</t>
  </si>
  <si>
    <t>004</t>
  </si>
  <si>
    <t>005</t>
  </si>
  <si>
    <t>Forestal y Conservación de suelos</t>
  </si>
  <si>
    <t>Metro cúbico</t>
  </si>
  <si>
    <t>GRÁFICAS AVANCE FISICO</t>
  </si>
  <si>
    <t>Persona</t>
  </si>
  <si>
    <t>Evento</t>
  </si>
  <si>
    <t>Hectárea</t>
  </si>
  <si>
    <t>% Ejecutado / Programado</t>
  </si>
  <si>
    <t>SECYT - LIBRE ACCESO A LA INFORMACIÓN</t>
  </si>
  <si>
    <t xml:space="preserve">Cumplimiento de 100% para arriba </t>
  </si>
  <si>
    <t xml:space="preserve">Cumplimiento de 90% al 100% </t>
  </si>
  <si>
    <t xml:space="preserve">Cumplimiento de 70% al 90% </t>
  </si>
  <si>
    <t xml:space="preserve">Cumplimiento de 50% al 70% </t>
  </si>
  <si>
    <t xml:space="preserve">Cumplimiento por debajo de 50%. </t>
  </si>
  <si>
    <t>Recolección y tratatamiento de Desechos Líquidos</t>
  </si>
  <si>
    <t>Recolección y tratamiento de desechos sólidos</t>
  </si>
  <si>
    <t>Educación Ambiental, concientización ciudadana y desarrollo turístico</t>
  </si>
  <si>
    <t>SEGUIMIENTO POA</t>
  </si>
  <si>
    <t>Reporte correspondiente al mes de:</t>
  </si>
  <si>
    <t>Informe de Avance de Ejecución</t>
  </si>
  <si>
    <t>Documento</t>
  </si>
  <si>
    <t>Control de la Calidad del Agua</t>
  </si>
  <si>
    <t>Control de la Erosión de Suelos y de la Sedimentación</t>
  </si>
  <si>
    <t>Manejo de Áreas Forestales</t>
  </si>
  <si>
    <t>Mantenimiento y Limpieza del Lago</t>
  </si>
  <si>
    <t>Metro cuadrado</t>
  </si>
  <si>
    <t>Avance de Ejecución Mensual</t>
  </si>
  <si>
    <t xml:space="preserve">Gasto de servicios y funcionamiento. </t>
  </si>
  <si>
    <t>Entidad</t>
  </si>
  <si>
    <t>Reingeniería Industrial y Agroindustrial</t>
  </si>
  <si>
    <t>|</t>
  </si>
  <si>
    <t>Ejercicio Fiscal 2019</t>
  </si>
  <si>
    <t>Se realizó ejecución presupuestaria solamente dentro del grupo de gasto 0.</t>
  </si>
  <si>
    <t>Seguimiento Financiero</t>
  </si>
  <si>
    <t>DICIEMBRE</t>
  </si>
  <si>
    <t>La información financiera es generada con base al reporte analítico R00804768 del SICOIN de fecha 30 de diciembre 2019.</t>
  </si>
  <si>
    <t>Se realizó ejecución presupuestaria dentro de los grupos de gasto 0 y 100, en el renglón 189.</t>
  </si>
  <si>
    <t>Se realizó ejecución presupuestaria solamente dentro del grupo 100, en el renglón 189.</t>
  </si>
  <si>
    <t>No se realizó ejecución presupuestaria.</t>
  </si>
  <si>
    <t>Se realizó ejecución presupuestaria dentro del grupo de gasto 0 y 100, dentro del renglón 189.</t>
  </si>
  <si>
    <t>FEBRERO</t>
  </si>
  <si>
    <t>MARZO</t>
  </si>
  <si>
    <t>ABRIL</t>
  </si>
  <si>
    <t>MAYO</t>
  </si>
  <si>
    <t>JUNIO</t>
  </si>
  <si>
    <t>JULIO</t>
  </si>
  <si>
    <t>Tratamiento de las aguas residuales a través de las plantas de tratamiento a cargo de la Institución</t>
  </si>
  <si>
    <t xml:space="preserve">Informes de control y monitoreo de la calidad del agua de los principales cuerpos de agua superficiales residuales y del lago de Amatitlán </t>
  </si>
  <si>
    <t xml:space="preserve"> Volumen de desechos sólidos flotantes y plantas acuáticas extraídos del Lago de Amatitlán</t>
  </si>
  <si>
    <t>Control y manejo de los desechos sólidos en la cuenca del lago de Amatitlán</t>
  </si>
  <si>
    <t>Personas capacitadas y sensibilizadas en temas ambientales dirigido al sector formal/no formal</t>
  </si>
  <si>
    <t>Entidades asesoradas en temas de control y manejo de aguas residuales generadas, sistemas de producción agroindustrial y el uso del agua de pozos en la cuenca del lago de Amatitlán</t>
  </si>
  <si>
    <t>Retención de sedimentos a través de la conformación de diques y otros mecanismos de control</t>
  </si>
  <si>
    <t>Estabilización del cauce del rio Villalobos y tributarios al Lago de Amatitlán</t>
  </si>
  <si>
    <t>Conservación de suelos y agua en la cuenca del lago de Amatitlán</t>
  </si>
  <si>
    <t>Reforestación y mantenimiento de áreas en la cuenca del lago de Amatitlán</t>
  </si>
  <si>
    <t>AGOSTO</t>
  </si>
  <si>
    <t>SEPTIEMBRE</t>
  </si>
  <si>
    <t>OCTUBRE</t>
  </si>
  <si>
    <t>NOVIEMBRE</t>
  </si>
  <si>
    <t>Ejercicio Fiscal 2021</t>
  </si>
  <si>
    <t>Meta física anual programada</t>
  </si>
  <si>
    <t>Meta física mensual programada</t>
  </si>
  <si>
    <t xml:space="preserve">Subproducto </t>
  </si>
  <si>
    <t>Descripción de la meta registrada</t>
  </si>
  <si>
    <t>Meta total anual</t>
  </si>
  <si>
    <t>EJECUTADO</t>
  </si>
  <si>
    <t>SALDO POR EJECUTAR</t>
  </si>
  <si>
    <t>Porcentaje Ejecutado / Programado</t>
  </si>
  <si>
    <t>Programado</t>
  </si>
  <si>
    <t>I CUATRIMESTRE</t>
  </si>
  <si>
    <t>II CUATRIMESTRE</t>
  </si>
  <si>
    <t>III CUATRIMESTRE</t>
  </si>
  <si>
    <t xml:space="preserve">Planeamiento Urbano y ordenamiento Territorial </t>
  </si>
  <si>
    <t>-</t>
  </si>
  <si>
    <t xml:space="preserve">Documento </t>
  </si>
  <si>
    <t>Dirección y coordinación</t>
  </si>
  <si>
    <t>Proga. Cuatri. 1</t>
  </si>
  <si>
    <t>Ejec. Cuatri. 1</t>
  </si>
  <si>
    <t>Proga. Cuatri. 2</t>
  </si>
  <si>
    <t>Ejec. Cuatri. 2</t>
  </si>
  <si>
    <t>Proga. Cuatri. 3</t>
  </si>
  <si>
    <t>Ejec. Cuatri. 3</t>
  </si>
  <si>
    <t>INFORMES SEGEPLAN</t>
  </si>
  <si>
    <t>La información financiera es en base al reporte analítico R00804768 del SICOIN.</t>
  </si>
  <si>
    <t>Mensual Ejecutado</t>
  </si>
  <si>
    <t>Actividad</t>
  </si>
  <si>
    <t>Metas Físicas</t>
  </si>
  <si>
    <t>Porcentaje de Ejecución</t>
  </si>
  <si>
    <t xml:space="preserve">Programado </t>
  </si>
  <si>
    <t>Manejo de Desechos Líquidos</t>
  </si>
  <si>
    <t>Limpieza del Lago</t>
  </si>
  <si>
    <t>Control Ambiental</t>
  </si>
  <si>
    <t>Manejo de Desechos Sólidos</t>
  </si>
  <si>
    <t>Manejo de Desechos Sólios</t>
  </si>
  <si>
    <t>Educación Ambiental</t>
  </si>
  <si>
    <t>Ordenamiento Territorial</t>
  </si>
  <si>
    <t>Forestal (Conservación de Suelos)</t>
  </si>
  <si>
    <t>Forestal (Reforestación)</t>
  </si>
  <si>
    <t>Depuración de aguas residuales de la Cuenca del Lago de Amatitlán que ingresan a las plantas de tratamiento a cargo de la Institución en beneficio de la población guatemalteca</t>
  </si>
  <si>
    <t>Control de emanación de gases, contaminación visual, agua, flora y fauna de la CLA e informar a la población sobre los resultados</t>
  </si>
  <si>
    <t>Volumen de desechos sólidos tratados en vertedero en beneficio de la población aledaña a la cuenca del lago de Amatitlán</t>
  </si>
  <si>
    <t>Población capacitada en temas ambientales, a través de talleres y otros eventos</t>
  </si>
  <si>
    <t>Población sensibilizada sobre temas amtientales, a través de campañas de concientización</t>
  </si>
  <si>
    <t>Contención y extracción de sólidos flotantes y plantas acuáticas del lago de Amatitlán para beneficiar a la población aledaña</t>
  </si>
  <si>
    <t>Estabilización y retención de sedimentos beneficiando a las comunidades aledañas al cauce del río Villalobos</t>
  </si>
  <si>
    <t>Reforestación y mantenimiento de áreas, en la cuenca del lago de amatitlán para beneficio de las comundades</t>
  </si>
  <si>
    <t>Implementación y mantenimiento de prácticas de conservación de suelos y agua en la cuenca del lago de Amatitlán.</t>
  </si>
  <si>
    <t>*8</t>
  </si>
  <si>
    <t>*Las hectáreas serán reportadas en el mes de marzo dentro del Sistema de Gestión -SIGES-</t>
  </si>
  <si>
    <t>*Las hectáreas reflejadas en el mes de marzo dentro del Sistema de Gestión -SIGES- incluyen las del mes de febrero (15 hectareas)</t>
  </si>
  <si>
    <t>*7</t>
  </si>
  <si>
    <t>Devengado</t>
  </si>
  <si>
    <t>La información financiera es con base al reporte analítico R00804768 del SICOIN.</t>
  </si>
  <si>
    <t xml:space="preserve">Devengado acumulado </t>
  </si>
  <si>
    <t xml:space="preserve">Devengado en el mes </t>
  </si>
  <si>
    <t xml:space="preserve">La información financiera proviene de la División Administrativa Financiera </t>
  </si>
  <si>
    <t xml:space="preserve">% avance Fisico mensual </t>
  </si>
  <si>
    <t>La información financiera proviene de la División Administrativa Financiera -AMSA-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</si>
</sst>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rgb="FF000000"/>
      <name val="Arial"/>
      <family val="2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57B9B"/>
        <bgColor indexed="64"/>
      </patternFill>
    </fill>
    <fill>
      <patternFill patternType="solid">
        <fgColor rgb="FF31849B"/>
        <bgColor indexed="64"/>
      </patternFill>
    </fill>
    <fill>
      <patternFill patternType="solid">
        <fgColor rgb="FF3AA0B8"/>
        <bgColor indexed="64"/>
      </patternFill>
    </fill>
    <fill>
      <patternFill patternType="solid">
        <fgColor rgb="FF5DC94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97C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E8D8F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auto="1"/>
      </right>
      <top style="thin">
        <color theme="0"/>
      </top>
      <bottom style="thin">
        <color theme="0"/>
      </bottom>
      <diagonal/>
    </border>
    <border>
      <left style="hair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4" fillId="0" borderId="0" xfId="0" applyFont="1"/>
    <xf numFmtId="49" fontId="0" fillId="0" borderId="9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4" borderId="0" xfId="0" applyFont="1" applyFill="1" applyBorder="1" applyAlignment="1">
      <alignment horizontal="justify" vertical="top" wrapText="1"/>
    </xf>
    <xf numFmtId="0" fontId="6" fillId="5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justify" vertical="top" wrapText="1"/>
    </xf>
    <xf numFmtId="0" fontId="6" fillId="6" borderId="0" xfId="0" applyFont="1" applyFill="1" applyBorder="1" applyAlignment="1">
      <alignment horizontal="justify" vertical="top" wrapText="1"/>
    </xf>
    <xf numFmtId="0" fontId="7" fillId="0" borderId="0" xfId="0" applyFont="1" applyBorder="1" applyAlignment="1">
      <alignment vertical="center" wrapText="1"/>
    </xf>
    <xf numFmtId="0" fontId="6" fillId="7" borderId="0" xfId="0" applyFont="1" applyFill="1" applyBorder="1" applyAlignment="1">
      <alignment horizontal="justify" vertical="top" wrapText="1"/>
    </xf>
    <xf numFmtId="164" fontId="8" fillId="0" borderId="9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164" fontId="8" fillId="0" borderId="9" xfId="0" applyNumberFormat="1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/>
    </xf>
    <xf numFmtId="10" fontId="13" fillId="0" borderId="1" xfId="1" applyNumberFormat="1" applyFont="1" applyBorder="1" applyAlignment="1">
      <alignment horizontal="center" vertical="center" wrapText="1"/>
    </xf>
    <xf numFmtId="10" fontId="13" fillId="0" borderId="9" xfId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0" fontId="14" fillId="0" borderId="9" xfId="1" applyNumberFormat="1" applyFont="1" applyFill="1" applyBorder="1" applyAlignment="1">
      <alignment horizontal="center" vertical="center" wrapText="1"/>
    </xf>
    <xf numFmtId="10" fontId="14" fillId="0" borderId="1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49" fontId="13" fillId="0" borderId="1" xfId="0" applyNumberFormat="1" applyFont="1" applyBorder="1" applyAlignment="1">
      <alignment horizontal="center" wrapText="1"/>
    </xf>
    <xf numFmtId="49" fontId="13" fillId="0" borderId="9" xfId="0" applyNumberFormat="1" applyFont="1" applyBorder="1" applyAlignment="1">
      <alignment horizont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64" fontId="13" fillId="0" borderId="9" xfId="0" applyNumberFormat="1" applyFont="1" applyBorder="1" applyAlignment="1">
      <alignment wrapText="1"/>
    </xf>
    <xf numFmtId="0" fontId="0" fillId="0" borderId="9" xfId="0" applyBorder="1" applyAlignment="1">
      <alignment wrapText="1"/>
    </xf>
    <xf numFmtId="0" fontId="2" fillId="0" borderId="0" xfId="0" applyFont="1" applyAlignment="1">
      <alignment horizontal="left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2" borderId="0" xfId="0" applyNumberFormat="1" applyFont="1" applyFill="1" applyBorder="1" applyAlignment="1"/>
    <xf numFmtId="0" fontId="1" fillId="0" borderId="18" xfId="0" applyFont="1" applyBorder="1" applyAlignment="1"/>
    <xf numFmtId="0" fontId="11" fillId="11" borderId="31" xfId="0" applyFont="1" applyFill="1" applyBorder="1" applyAlignment="1" applyProtection="1">
      <alignment horizontal="center" vertical="center"/>
      <protection locked="0"/>
    </xf>
    <xf numFmtId="0" fontId="11" fillId="12" borderId="32" xfId="0" applyFont="1" applyFill="1" applyBorder="1" applyAlignment="1" applyProtection="1">
      <alignment horizontal="center" vertical="center"/>
      <protection locked="0"/>
    </xf>
    <xf numFmtId="0" fontId="15" fillId="9" borderId="19" xfId="0" applyFont="1" applyFill="1" applyBorder="1" applyAlignment="1">
      <alignment horizontal="center" vertical="center" wrapText="1"/>
    </xf>
    <xf numFmtId="49" fontId="3" fillId="15" borderId="38" xfId="0" applyNumberFormat="1" applyFont="1" applyFill="1" applyBorder="1" applyAlignment="1" applyProtection="1">
      <alignment horizontal="center" vertical="center"/>
      <protection locked="0"/>
    </xf>
    <xf numFmtId="10" fontId="19" fillId="16" borderId="39" xfId="1" applyNumberFormat="1" applyFont="1" applyFill="1" applyBorder="1" applyAlignment="1" applyProtection="1">
      <alignment horizontal="center" vertical="center"/>
    </xf>
    <xf numFmtId="4" fontId="0" fillId="17" borderId="19" xfId="0" applyNumberFormat="1" applyFill="1" applyBorder="1" applyAlignment="1">
      <alignment horizontal="center" vertical="center"/>
    </xf>
    <xf numFmtId="4" fontId="0" fillId="18" borderId="19" xfId="0" applyNumberFormat="1" applyFill="1" applyBorder="1" applyAlignment="1">
      <alignment horizontal="center" vertical="center"/>
    </xf>
    <xf numFmtId="9" fontId="0" fillId="13" borderId="0" xfId="1" applyFont="1" applyFill="1" applyAlignment="1">
      <alignment horizontal="center"/>
    </xf>
    <xf numFmtId="9" fontId="0" fillId="13" borderId="0" xfId="1" applyFont="1" applyFill="1"/>
    <xf numFmtId="9" fontId="0" fillId="13" borderId="0" xfId="0" applyNumberFormat="1" applyFill="1"/>
    <xf numFmtId="4" fontId="0" fillId="0" borderId="0" xfId="0" applyNumberFormat="1"/>
    <xf numFmtId="9" fontId="0" fillId="0" borderId="0" xfId="1" applyFont="1"/>
    <xf numFmtId="3" fontId="19" fillId="16" borderId="41" xfId="0" applyNumberFormat="1" applyFont="1" applyFill="1" applyBorder="1" applyAlignment="1" applyProtection="1">
      <alignment horizontal="center" vertical="center"/>
    </xf>
    <xf numFmtId="3" fontId="20" fillId="0" borderId="41" xfId="0" applyNumberFormat="1" applyFont="1" applyFill="1" applyBorder="1" applyAlignment="1" applyProtection="1">
      <alignment horizontal="center" vertical="center"/>
    </xf>
    <xf numFmtId="3" fontId="19" fillId="0" borderId="41" xfId="0" applyNumberFormat="1" applyFont="1" applyFill="1" applyBorder="1" applyAlignment="1" applyProtection="1">
      <alignment horizontal="center" vertical="center"/>
    </xf>
    <xf numFmtId="3" fontId="19" fillId="16" borderId="35" xfId="0" applyNumberFormat="1" applyFont="1" applyFill="1" applyBorder="1" applyAlignment="1" applyProtection="1">
      <alignment horizontal="center" vertical="center"/>
    </xf>
    <xf numFmtId="3" fontId="19" fillId="16" borderId="42" xfId="0" applyNumberFormat="1" applyFont="1" applyFill="1" applyBorder="1" applyAlignment="1" applyProtection="1">
      <alignment horizontal="center" vertical="center"/>
    </xf>
    <xf numFmtId="3" fontId="19" fillId="0" borderId="39" xfId="0" applyNumberFormat="1" applyFont="1" applyFill="1" applyBorder="1" applyAlignment="1" applyProtection="1">
      <alignment horizontal="center" vertical="center"/>
    </xf>
    <xf numFmtId="3" fontId="19" fillId="16" borderId="37" xfId="0" applyNumberFormat="1" applyFont="1" applyFill="1" applyBorder="1" applyAlignment="1" applyProtection="1">
      <alignment horizontal="center" vertical="center"/>
    </xf>
    <xf numFmtId="3" fontId="19" fillId="0" borderId="37" xfId="0" applyNumberFormat="1" applyFont="1" applyFill="1" applyBorder="1" applyAlignment="1" applyProtection="1">
      <alignment horizontal="center" vertical="center"/>
    </xf>
    <xf numFmtId="0" fontId="3" fillId="15" borderId="40" xfId="0" applyFont="1" applyFill="1" applyBorder="1" applyAlignment="1" applyProtection="1">
      <alignment vertical="center" wrapText="1"/>
      <protection locked="0"/>
    </xf>
    <xf numFmtId="0" fontId="11" fillId="11" borderId="44" xfId="0" applyFont="1" applyFill="1" applyBorder="1" applyAlignment="1" applyProtection="1">
      <alignment horizontal="center" vertical="center"/>
      <protection locked="0"/>
    </xf>
    <xf numFmtId="0" fontId="11" fillId="12" borderId="45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0" fillId="0" borderId="0" xfId="0" applyFill="1"/>
    <xf numFmtId="0" fontId="8" fillId="0" borderId="47" xfId="0" applyFont="1" applyBorder="1" applyProtection="1">
      <protection locked="0"/>
    </xf>
    <xf numFmtId="0" fontId="19" fillId="19" borderId="19" xfId="0" applyFont="1" applyFill="1" applyBorder="1" applyAlignment="1" applyProtection="1">
      <alignment horizontal="left" vertical="center" wrapText="1"/>
    </xf>
    <xf numFmtId="0" fontId="19" fillId="19" borderId="19" xfId="0" applyFont="1" applyFill="1" applyBorder="1" applyAlignment="1" applyProtection="1">
      <alignment horizontal="center" vertical="center" wrapText="1"/>
    </xf>
    <xf numFmtId="3" fontId="19" fillId="19" borderId="19" xfId="0" applyNumberFormat="1" applyFont="1" applyFill="1" applyBorder="1" applyAlignment="1" applyProtection="1">
      <alignment horizontal="center" vertical="center"/>
      <protection locked="0"/>
    </xf>
    <xf numFmtId="0" fontId="19" fillId="14" borderId="19" xfId="0" applyFont="1" applyFill="1" applyBorder="1" applyAlignment="1" applyProtection="1">
      <alignment horizontal="left" vertical="center" wrapText="1"/>
    </xf>
    <xf numFmtId="0" fontId="19" fillId="14" borderId="19" xfId="0" applyFont="1" applyFill="1" applyBorder="1" applyAlignment="1" applyProtection="1">
      <alignment horizontal="center" vertical="center" wrapText="1"/>
    </xf>
    <xf numFmtId="3" fontId="19" fillId="14" borderId="19" xfId="0" applyNumberFormat="1" applyFont="1" applyFill="1" applyBorder="1" applyAlignment="1" applyProtection="1">
      <alignment horizontal="center" vertical="center"/>
      <protection locked="0"/>
    </xf>
    <xf numFmtId="0" fontId="19" fillId="0" borderId="19" xfId="0" applyFont="1" applyFill="1" applyBorder="1" applyAlignment="1" applyProtection="1">
      <alignment horizontal="left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3" fontId="19" fillId="0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1" fillId="20" borderId="49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distributed"/>
    </xf>
    <xf numFmtId="0" fontId="0" fillId="0" borderId="0" xfId="0" applyFill="1" applyAlignment="1" applyProtection="1">
      <alignment horizontal="center" vertical="center" wrapText="1"/>
    </xf>
    <xf numFmtId="49" fontId="0" fillId="0" borderId="50" xfId="0" applyNumberFormat="1" applyFont="1" applyBorder="1" applyAlignment="1" applyProtection="1">
      <alignment horizontal="center" vertical="center"/>
    </xf>
    <xf numFmtId="0" fontId="0" fillId="0" borderId="0" xfId="0" applyNumberFormat="1" applyAlignment="1" applyProtection="1">
      <alignment vertical="center"/>
    </xf>
    <xf numFmtId="10" fontId="0" fillId="0" borderId="0" xfId="1" applyNumberFormat="1" applyFont="1" applyAlignment="1" applyProtection="1">
      <alignment horizontal="center" vertical="center"/>
    </xf>
    <xf numFmtId="0" fontId="0" fillId="0" borderId="50" xfId="0" applyNumberFormat="1" applyFont="1" applyBorder="1" applyAlignment="1" applyProtection="1">
      <alignment horizontal="center" vertical="center"/>
    </xf>
    <xf numFmtId="3" fontId="0" fillId="0" borderId="0" xfId="1" applyNumberFormat="1" applyFont="1" applyAlignment="1" applyProtection="1">
      <alignment horizontal="center" vertical="center"/>
    </xf>
    <xf numFmtId="3" fontId="0" fillId="0" borderId="0" xfId="0" applyNumberFormat="1" applyFill="1" applyAlignment="1" applyProtection="1">
      <alignment horizontal="center"/>
    </xf>
    <xf numFmtId="0" fontId="0" fillId="21" borderId="50" xfId="0" applyNumberFormat="1" applyFont="1" applyFill="1" applyBorder="1" applyAlignment="1" applyProtection="1">
      <alignment horizontal="center" vertical="center"/>
    </xf>
    <xf numFmtId="49" fontId="0" fillId="21" borderId="50" xfId="0" applyNumberFormat="1" applyFont="1" applyFill="1" applyBorder="1" applyAlignment="1" applyProtection="1">
      <alignment horizontal="center" vertical="center"/>
    </xf>
    <xf numFmtId="0" fontId="0" fillId="21" borderId="50" xfId="0" applyNumberFormat="1" applyFont="1" applyFill="1" applyBorder="1" applyAlignment="1" applyProtection="1">
      <alignment horizontal="center" vertical="distributed"/>
    </xf>
    <xf numFmtId="0" fontId="0" fillId="0" borderId="0" xfId="0" applyNumberFormat="1" applyAlignment="1" applyProtection="1">
      <alignment vertical="distributed"/>
    </xf>
    <xf numFmtId="49" fontId="0" fillId="21" borderId="50" xfId="0" applyNumberFormat="1" applyFont="1" applyFill="1" applyBorder="1" applyAlignment="1" applyProtection="1">
      <alignment horizontal="center" vertical="distributed"/>
    </xf>
    <xf numFmtId="0" fontId="0" fillId="0" borderId="0" xfId="0" applyNumberFormat="1" applyFill="1" applyAlignment="1" applyProtection="1">
      <alignment vertical="center"/>
    </xf>
    <xf numFmtId="3" fontId="0" fillId="0" borderId="0" xfId="0" applyNumberFormat="1" applyBorder="1" applyAlignment="1" applyProtection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Border="1"/>
    <xf numFmtId="0" fontId="11" fillId="20" borderId="49" xfId="0" applyFont="1" applyFill="1" applyBorder="1" applyAlignment="1" applyProtection="1">
      <alignment horizontal="center" vertical="center"/>
      <protection locked="0"/>
    </xf>
    <xf numFmtId="0" fontId="0" fillId="21" borderId="5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distributed"/>
      <protection locked="0"/>
    </xf>
    <xf numFmtId="0" fontId="0" fillId="0" borderId="50" xfId="0" applyNumberFormat="1" applyFont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vertical="center" wrapText="1"/>
      <protection locked="0"/>
    </xf>
    <xf numFmtId="0" fontId="0" fillId="21" borderId="50" xfId="0" applyNumberFormat="1" applyFont="1" applyFill="1" applyBorder="1" applyAlignment="1" applyProtection="1">
      <alignment horizontal="center" vertical="distributed"/>
      <protection locked="0"/>
    </xf>
    <xf numFmtId="0" fontId="0" fillId="0" borderId="0" xfId="0" applyNumberFormat="1" applyFill="1" applyAlignment="1" applyProtection="1">
      <alignment vertical="center" wrapText="1"/>
      <protection locked="0"/>
    </xf>
    <xf numFmtId="164" fontId="13" fillId="0" borderId="1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1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1" fillId="2" borderId="7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0" fillId="0" borderId="0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49" fontId="9" fillId="2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164" fontId="13" fillId="0" borderId="5" xfId="0" applyNumberFormat="1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10" fontId="13" fillId="0" borderId="5" xfId="1" applyNumberFormat="1" applyFont="1" applyBorder="1" applyAlignment="1">
      <alignment horizontal="center" vertical="center" wrapText="1"/>
    </xf>
    <xf numFmtId="10" fontId="13" fillId="0" borderId="16" xfId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16" xfId="0" applyNumberFormat="1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10" fontId="13" fillId="0" borderId="9" xfId="1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49" fontId="3" fillId="2" borderId="14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15" borderId="48" xfId="0" applyFont="1" applyFill="1" applyBorder="1" applyAlignment="1" applyProtection="1">
      <alignment horizontal="center" vertical="center" wrapText="1"/>
      <protection locked="0"/>
    </xf>
    <xf numFmtId="0" fontId="3" fillId="15" borderId="36" xfId="0" applyFont="1" applyFill="1" applyBorder="1" applyAlignment="1" applyProtection="1">
      <alignment horizontal="center" vertical="center" wrapText="1"/>
      <protection locked="0"/>
    </xf>
    <xf numFmtId="0" fontId="3" fillId="10" borderId="26" xfId="0" applyFont="1" applyFill="1" applyBorder="1" applyAlignment="1" applyProtection="1">
      <alignment horizontal="center" vertical="center" wrapText="1"/>
      <protection locked="0"/>
    </xf>
    <xf numFmtId="0" fontId="3" fillId="10" borderId="33" xfId="0" applyFont="1" applyFill="1" applyBorder="1" applyAlignment="1" applyProtection="1">
      <alignment horizontal="center" vertical="center" wrapText="1"/>
      <protection locked="0"/>
    </xf>
    <xf numFmtId="0" fontId="3" fillId="10" borderId="43" xfId="0" applyFont="1" applyFill="1" applyBorder="1" applyAlignment="1" applyProtection="1">
      <alignment horizontal="center" vertical="center" wrapText="1"/>
      <protection locked="0"/>
    </xf>
    <xf numFmtId="0" fontId="3" fillId="15" borderId="46" xfId="0" applyFont="1" applyFill="1" applyBorder="1" applyAlignment="1" applyProtection="1">
      <alignment horizontal="center" vertical="center" wrapText="1"/>
      <protection locked="0"/>
    </xf>
    <xf numFmtId="0" fontId="3" fillId="15" borderId="40" xfId="0" applyFont="1" applyFill="1" applyBorder="1" applyAlignment="1" applyProtection="1">
      <alignment horizontal="center" vertical="center" wrapText="1"/>
      <protection locked="0"/>
    </xf>
    <xf numFmtId="0" fontId="18" fillId="8" borderId="27" xfId="0" applyFont="1" applyFill="1" applyBorder="1" applyAlignment="1" applyProtection="1">
      <alignment horizontal="center" vertical="center" wrapText="1"/>
      <protection locked="0"/>
    </xf>
    <xf numFmtId="0" fontId="18" fillId="8" borderId="34" xfId="0" applyFont="1" applyFill="1" applyBorder="1" applyAlignment="1" applyProtection="1">
      <alignment horizontal="center" vertical="center" wrapText="1"/>
      <protection locked="0"/>
    </xf>
    <xf numFmtId="0" fontId="3" fillId="8" borderId="20" xfId="0" applyFont="1" applyFill="1" applyBorder="1" applyAlignment="1" applyProtection="1">
      <alignment horizontal="center" vertical="center"/>
      <protection locked="0"/>
    </xf>
    <xf numFmtId="0" fontId="3" fillId="8" borderId="22" xfId="0" applyFont="1" applyFill="1" applyBorder="1" applyAlignment="1" applyProtection="1">
      <alignment horizontal="center" vertical="center"/>
      <protection locked="0"/>
    </xf>
    <xf numFmtId="0" fontId="3" fillId="8" borderId="23" xfId="0" applyFont="1" applyFill="1" applyBorder="1" applyAlignment="1" applyProtection="1">
      <alignment horizontal="center" vertical="center"/>
      <protection locked="0"/>
    </xf>
    <xf numFmtId="0" fontId="16" fillId="9" borderId="19" xfId="0" applyFont="1" applyFill="1" applyBorder="1" applyAlignment="1">
      <alignment horizontal="center" vertical="center"/>
    </xf>
    <xf numFmtId="0" fontId="3" fillId="8" borderId="24" xfId="0" applyFont="1" applyFill="1" applyBorder="1" applyAlignment="1" applyProtection="1">
      <alignment horizontal="center" vertical="center"/>
      <protection locked="0"/>
    </xf>
    <xf numFmtId="0" fontId="3" fillId="8" borderId="28" xfId="0" applyFont="1" applyFill="1" applyBorder="1" applyAlignment="1" applyProtection="1">
      <alignment horizontal="center" vertical="center"/>
      <protection locked="0"/>
    </xf>
    <xf numFmtId="0" fontId="3" fillId="8" borderId="25" xfId="0" applyFont="1" applyFill="1" applyBorder="1" applyAlignment="1" applyProtection="1">
      <alignment horizontal="center" vertical="center" wrapText="1"/>
      <protection locked="0"/>
    </xf>
    <xf numFmtId="0" fontId="3" fillId="8" borderId="29" xfId="0" applyFont="1" applyFill="1" applyBorder="1" applyAlignment="1" applyProtection="1">
      <alignment horizontal="center" vertical="center" wrapText="1"/>
      <protection locked="0"/>
    </xf>
    <xf numFmtId="0" fontId="3" fillId="8" borderId="18" xfId="0" applyFont="1" applyFill="1" applyBorder="1" applyAlignment="1" applyProtection="1">
      <alignment horizontal="center" vertical="center" wrapText="1"/>
      <protection locked="0"/>
    </xf>
    <xf numFmtId="0" fontId="3" fillId="8" borderId="30" xfId="0" applyFont="1" applyFill="1" applyBorder="1" applyAlignment="1" applyProtection="1">
      <alignment horizontal="center" vertical="center" wrapText="1"/>
      <protection locked="0"/>
    </xf>
    <xf numFmtId="0" fontId="18" fillId="8" borderId="27" xfId="0" applyFont="1" applyFill="1" applyBorder="1" applyAlignment="1" applyProtection="1">
      <alignment horizontal="center" vertical="center"/>
      <protection locked="0"/>
    </xf>
    <xf numFmtId="0" fontId="18" fillId="8" borderId="34" xfId="0" applyFont="1" applyFill="1" applyBorder="1" applyAlignment="1" applyProtection="1">
      <alignment horizontal="center" vertical="center"/>
      <protection locked="0"/>
    </xf>
    <xf numFmtId="0" fontId="3" fillId="8" borderId="21" xfId="0" applyFont="1" applyFill="1" applyBorder="1" applyAlignment="1" applyProtection="1">
      <alignment horizontal="center" vertical="center"/>
      <protection locked="0"/>
    </xf>
  </cellXfs>
  <cellStyles count="8">
    <cellStyle name="Normal" xfId="0" builtinId="0"/>
    <cellStyle name="Normal 3 3" xfId="3"/>
    <cellStyle name="Normal 3 3 2 2" xfId="7"/>
    <cellStyle name="Normal 3 3 2 3 3" xfId="4"/>
    <cellStyle name="Normal 3 3 3" xfId="6"/>
    <cellStyle name="Normal 3 3 6" xfId="5"/>
    <cellStyle name="Normal 4" xfId="2"/>
    <cellStyle name="Porcentaje" xfId="1" builtinId="5"/>
  </cellStyles>
  <dxfs count="89">
    <dxf>
      <numFmt numFmtId="3" formatCode="#,##0"/>
      <alignment horizontal="center" vertical="bottom" textRotation="0" wrapText="0" indent="0" justifyLastLine="0" shrinkToFit="0" readingOrder="0"/>
      <protection locked="1" hidden="0"/>
    </dxf>
    <dxf>
      <numFmt numFmtId="3" formatCode="#,##0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protection locked="1" hidden="0"/>
    </dxf>
    <dxf>
      <numFmt numFmtId="14" formatCode="0.00%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general" vertical="center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numFmt numFmtId="14" formatCode="0.00%"/>
      <alignment horizontal="center" vertical="center" textRotation="0" wrapText="0" indent="0" justifyLastLine="0" shrinkToFit="0" readingOrder="0"/>
      <protection locked="1" hidden="0"/>
    </dxf>
    <dxf>
      <numFmt numFmtId="0" formatCode="General"/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protection locked="1" hidden="0"/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rgb="FF0066FF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70C0"/>
        </patternFill>
      </fill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</dxfs>
  <tableStyles count="1" defaultTableStyle="TableStyleMedium2" defaultPivotStyle="PivotStyleLight16">
    <tableStyle name="TableStyleLight2 2" pivot="0" count="7">
      <tableStyleElement type="wholeTable" dxfId="88"/>
      <tableStyleElement type="headerRow" dxfId="87"/>
      <tableStyleElement type="totalRow" dxfId="86"/>
      <tableStyleElement type="firstColumn" dxfId="85"/>
      <tableStyleElement type="lastColumn" dxfId="84"/>
      <tableStyleElement type="firstRowStripe" dxfId="83"/>
      <tableStyleElement type="firstColumnStripe" dxfId="82"/>
    </tableStyle>
  </tableStyles>
  <colors>
    <mruColors>
      <color rgb="FF0075CC"/>
      <color rgb="FF0066FF"/>
      <color rgb="FF7EC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[1]Graficas!$D$2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3E9-4C03-BE38-DDE2E26127CD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3E9-4C03-BE38-DDE2E26127CD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3E9-4C03-BE38-DDE2E26127CD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3E9-4C03-BE38-DDE2E26127CD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3E9-4C03-BE38-DDE2E26127CD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3E9-4C03-BE38-DDE2E26127CD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3E9-4C03-BE38-DDE2E26127CD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3E9-4C03-BE38-DDE2E26127CD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3E9-4C03-BE38-DDE2E26127C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[1]Graficas!$C$3:$C$11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Sólidos</c:v>
                </c:pt>
                <c:pt idx="5">
                  <c:v>Educación Ambiental</c:v>
                </c:pt>
                <c:pt idx="6">
                  <c:v>Reingeniería Industrial y Agroindustrial</c:v>
                </c:pt>
                <c:pt idx="7">
                  <c:v>Forestal (Conservación de Suelos)</c:v>
                </c:pt>
                <c:pt idx="8">
                  <c:v>Forestal (Reforestación)</c:v>
                </c:pt>
              </c:strCache>
            </c:strRef>
          </c:cat>
          <c:val>
            <c:numRef>
              <c:f>[1]Graficas!$D$3:$D$11</c:f>
              <c:numCache>
                <c:formatCode>General</c:formatCode>
                <c:ptCount val="9"/>
                <c:pt idx="0">
                  <c:v>0.41666666666666669</c:v>
                </c:pt>
                <c:pt idx="1">
                  <c:v>0.44605286398803839</c:v>
                </c:pt>
                <c:pt idx="2">
                  <c:v>6.3890931785485119E-2</c:v>
                </c:pt>
                <c:pt idx="3">
                  <c:v>0.33333333333333331</c:v>
                </c:pt>
                <c:pt idx="4">
                  <c:v>0.35384615384615387</c:v>
                </c:pt>
                <c:pt idx="5">
                  <c:v>6.5500000000000003E-2</c:v>
                </c:pt>
                <c:pt idx="6">
                  <c:v>0.10621242484969939</c:v>
                </c:pt>
                <c:pt idx="7">
                  <c:v>0</c:v>
                </c:pt>
                <c:pt idx="8">
                  <c:v>0.55789473684210522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3E9-4C03-BE38-DDE2E26127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  <c:max val="1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28-49F9-8880-A6BF9FAAD053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28-49F9-8880-A6BF9FAAD053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28-49F9-8880-A6BF9FAAD053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28-49F9-8880-A6BF9FAAD053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'[4]Por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'[4]Por actividad'!$F$5:$F$8</c:f>
              <c:numCache>
                <c:formatCode>General</c:formatCode>
                <c:ptCount val="4"/>
                <c:pt idx="0">
                  <c:v>13040795</c:v>
                </c:pt>
                <c:pt idx="1">
                  <c:v>8726266</c:v>
                </c:pt>
                <c:pt idx="2">
                  <c:v>4255000</c:v>
                </c:pt>
                <c:pt idx="3">
                  <c:v>3277939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28-49F9-8880-A6BF9FAAD053}"/>
            </c:ext>
          </c:extLst>
        </c:ser>
        <c:ser>
          <c:idx val="1"/>
          <c:order val="1"/>
          <c:tx>
            <c:strRef>
              <c:f>'[4]Por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28-49F9-8880-A6BF9FAAD053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28-49F9-8880-A6BF9FAAD053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28-49F9-8880-A6BF9FAAD053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28-49F9-8880-A6BF9FAAD053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28-49F9-8880-A6BF9FAAD0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'[4]Por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'[4]Por actividad'!$G$5:$G$8</c:f>
              <c:numCache>
                <c:formatCode>General</c:formatCode>
                <c:ptCount val="4"/>
                <c:pt idx="0">
                  <c:v>597651.86</c:v>
                </c:pt>
                <c:pt idx="1">
                  <c:v>295971.5</c:v>
                </c:pt>
                <c:pt idx="2">
                  <c:v>0</c:v>
                </c:pt>
                <c:pt idx="3">
                  <c:v>202262.1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C28-49F9-8880-A6BF9FAAD0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A7-4E2E-B512-58F807007664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A7-4E2E-B512-58F807007664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A7-4E2E-B512-58F807007664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A7-4E2E-B512-58F807007664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A7-4E2E-B512-58F807007664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A7-4E2E-B512-58F807007664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A7-4E2E-B512-58F807007664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A7-4E2E-B512-58F807007664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A7-4E2E-B512-58F80700766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0"/>
                <c:pt idx="0">
                  <c:v>0</c:v>
                </c:pt>
                <c:pt idx="1">
                  <c:v>0.18106811894243269</c:v>
                </c:pt>
                <c:pt idx="2">
                  <c:v>8.5481304810264558E-3</c:v>
                </c:pt>
                <c:pt idx="3">
                  <c:v>8.3333333333333329E-2</c:v>
                </c:pt>
                <c:pt idx="4">
                  <c:v>4.6153846153846156E-2</c:v>
                </c:pt>
                <c:pt idx="5">
                  <c:v>7.1999999999999998E-3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0.24210526315789474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Porcentaje de Ejecución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0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Sólidos</c:v>
                      </c:pt>
                      <c:pt idx="5">
                        <c:v>Educación Ambiental</c:v>
                      </c:pt>
                      <c:pt idx="6">
                        <c:v>Reingeniería Industrial y Agroindustrial</c:v>
                      </c:pt>
                      <c:pt idx="7">
                        <c:v>Ordenamiento Territorial</c:v>
                      </c:pt>
                      <c:pt idx="8">
                        <c:v>Forestal (Conservación de Suelos)</c:v>
                      </c:pt>
                      <c:pt idx="9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02A7-4E2E-B512-58F8070076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27-45E1-86E2-3A71E6A49E48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27-45E1-86E2-3A71E6A49E48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27-45E1-86E2-3A71E6A49E48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27-45E1-86E2-3A71E6A49E48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27-45E1-86E2-3A71E6A49E48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27-45E1-86E2-3A71E6A49E48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27-45E1-86E2-3A71E6A49E48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27-45E1-86E2-3A71E6A49E48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27-45E1-86E2-3A71E6A49E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12</c:v>
                </c:pt>
                <c:pt idx="1">
                  <c:v>7790256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102804</c:v>
                </c:pt>
                <c:pt idx="7">
                  <c:v>15</c:v>
                </c:pt>
                <c:pt idx="8">
                  <c:v>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Programado 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9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Ordenamiento Territorial</c:v>
                      </c:pt>
                      <c:pt idx="7">
                        <c:v>Forestal (Conservación de Suelos)</c:v>
                      </c:pt>
                      <c:pt idx="8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0A27-45E1-86E2-3A71E6A49E48}"/>
            </c:ext>
          </c:extLst>
        </c:ser>
        <c:ser>
          <c:idx val="1"/>
          <c:order val="1"/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27-45E1-86E2-3A71E6A49E48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27-45E1-86E2-3A71E6A49E48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27-45E1-86E2-3A71E6A49E48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27-45E1-86E2-3A71E6A49E48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A27-45E1-86E2-3A71E6A49E48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A27-45E1-86E2-3A71E6A49E48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A27-45E1-86E2-3A71E6A49E48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0</c:v>
                </c:pt>
                <c:pt idx="1">
                  <c:v>1410567</c:v>
                </c:pt>
                <c:pt idx="2">
                  <c:v>2917.4</c:v>
                </c:pt>
                <c:pt idx="3">
                  <c:v>1</c:v>
                </c:pt>
                <c:pt idx="4">
                  <c:v>3</c:v>
                </c:pt>
                <c:pt idx="5">
                  <c:v>360</c:v>
                </c:pt>
                <c:pt idx="6">
                  <c:v>0</c:v>
                </c:pt>
                <c:pt idx="7">
                  <c:v>0</c:v>
                </c:pt>
                <c:pt idx="8">
                  <c:v>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Ejecutado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9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Ordenamiento Territorial</c:v>
                      </c:pt>
                      <c:pt idx="7">
                        <c:v>Forestal (Conservación de Suelos)</c:v>
                      </c:pt>
                      <c:pt idx="8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1-0A27-45E1-86E2-3A71E6A49E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97-4518-8FAA-690F5E9CD83A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97-4518-8FAA-690F5E9CD83A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97-4518-8FAA-690F5E9CD83A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97-4518-8FAA-690F5E9CD83A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'[4]Por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'[4]Por actividad'!$F$5:$F$8</c:f>
              <c:numCache>
                <c:formatCode>General</c:formatCode>
                <c:ptCount val="4"/>
                <c:pt idx="0">
                  <c:v>13040795</c:v>
                </c:pt>
                <c:pt idx="1">
                  <c:v>8726266</c:v>
                </c:pt>
                <c:pt idx="2">
                  <c:v>4255000</c:v>
                </c:pt>
                <c:pt idx="3">
                  <c:v>3277939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97-4518-8FAA-690F5E9CD83A}"/>
            </c:ext>
          </c:extLst>
        </c:ser>
        <c:ser>
          <c:idx val="1"/>
          <c:order val="1"/>
          <c:tx>
            <c:strRef>
              <c:f>'[4]Por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97-4518-8FAA-690F5E9CD83A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97-4518-8FAA-690F5E9CD83A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97-4518-8FAA-690F5E9CD83A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97-4518-8FAA-690F5E9CD83A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97-4518-8FAA-690F5E9CD8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'[4]Por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'[4]Por actividad'!$G$5:$G$8</c:f>
              <c:numCache>
                <c:formatCode>General</c:formatCode>
                <c:ptCount val="4"/>
                <c:pt idx="0">
                  <c:v>597651.86</c:v>
                </c:pt>
                <c:pt idx="1">
                  <c:v>295971.5</c:v>
                </c:pt>
                <c:pt idx="2">
                  <c:v>0</c:v>
                </c:pt>
                <c:pt idx="3">
                  <c:v>202262.1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997-4518-8FAA-690F5E9CD8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38-4090-A725-D784D33E0176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38-4090-A725-D784D33E0176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38-4090-A725-D784D33E0176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38-4090-A725-D784D33E0176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38-4090-A725-D784D33E0176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38-4090-A725-D784D33E0176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38-4090-A725-D784D33E0176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38-4090-A725-D784D33E0176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38-4090-A725-D784D33E017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0"/>
                <c:pt idx="0">
                  <c:v>0</c:v>
                </c:pt>
                <c:pt idx="1">
                  <c:v>0.18106811894243269</c:v>
                </c:pt>
                <c:pt idx="2">
                  <c:v>8.5481304810264558E-3</c:v>
                </c:pt>
                <c:pt idx="3">
                  <c:v>8.3333333333333329E-2</c:v>
                </c:pt>
                <c:pt idx="4">
                  <c:v>4.6153846153846156E-2</c:v>
                </c:pt>
                <c:pt idx="5">
                  <c:v>7.1999999999999998E-3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0.24210526315789474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Porcentaje de Ejecución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0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Sólidos</c:v>
                      </c:pt>
                      <c:pt idx="5">
                        <c:v>Educación Ambiental</c:v>
                      </c:pt>
                      <c:pt idx="6">
                        <c:v>Reingeniería Industrial y Agroindustrial</c:v>
                      </c:pt>
                      <c:pt idx="7">
                        <c:v>Ordenamiento Territorial</c:v>
                      </c:pt>
                      <c:pt idx="8">
                        <c:v>Forestal (Conservación de Suelos)</c:v>
                      </c:pt>
                      <c:pt idx="9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4338-4090-A725-D784D33E01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AF-447F-8B8C-D2A9DF1CF7EC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AF-447F-8B8C-D2A9DF1CF7EC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AF-447F-8B8C-D2A9DF1CF7EC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AF-447F-8B8C-D2A9DF1CF7EC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AF-447F-8B8C-D2A9DF1CF7EC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AF-447F-8B8C-D2A9DF1CF7EC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AF-447F-8B8C-D2A9DF1CF7EC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AF-447F-8B8C-D2A9DF1CF7EC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AF-447F-8B8C-D2A9DF1CF7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12</c:v>
                </c:pt>
                <c:pt idx="1">
                  <c:v>7790256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102804</c:v>
                </c:pt>
                <c:pt idx="7">
                  <c:v>15</c:v>
                </c:pt>
                <c:pt idx="8">
                  <c:v>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Programado 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9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Ordenamiento Territorial</c:v>
                      </c:pt>
                      <c:pt idx="7">
                        <c:v>Forestal (Conservación de Suelos)</c:v>
                      </c:pt>
                      <c:pt idx="8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97AF-447F-8B8C-D2A9DF1CF7EC}"/>
            </c:ext>
          </c:extLst>
        </c:ser>
        <c:ser>
          <c:idx val="1"/>
          <c:order val="1"/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AF-447F-8B8C-D2A9DF1CF7EC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AF-447F-8B8C-D2A9DF1CF7EC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AF-447F-8B8C-D2A9DF1CF7EC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AF-447F-8B8C-D2A9DF1CF7EC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7AF-447F-8B8C-D2A9DF1CF7EC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AF-447F-8B8C-D2A9DF1CF7EC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7AF-447F-8B8C-D2A9DF1CF7EC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0</c:v>
                </c:pt>
                <c:pt idx="1">
                  <c:v>1410567</c:v>
                </c:pt>
                <c:pt idx="2">
                  <c:v>2917.4</c:v>
                </c:pt>
                <c:pt idx="3">
                  <c:v>1</c:v>
                </c:pt>
                <c:pt idx="4">
                  <c:v>3</c:v>
                </c:pt>
                <c:pt idx="5">
                  <c:v>360</c:v>
                </c:pt>
                <c:pt idx="6">
                  <c:v>0</c:v>
                </c:pt>
                <c:pt idx="7">
                  <c:v>0</c:v>
                </c:pt>
                <c:pt idx="8">
                  <c:v>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Ejecutado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9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Ordenamiento Territorial</c:v>
                      </c:pt>
                      <c:pt idx="7">
                        <c:v>Forestal (Conservación de Suelos)</c:v>
                      </c:pt>
                      <c:pt idx="8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1-97AF-447F-8B8C-D2A9DF1CF7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B6-4955-9B27-93E4EDDAA9E0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B6-4955-9B27-93E4EDDAA9E0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B6-4955-9B27-93E4EDDAA9E0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B6-4955-9B27-93E4EDDAA9E0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'[4]Por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'[4]Por actividad'!$F$5:$F$8</c:f>
              <c:numCache>
                <c:formatCode>General</c:formatCode>
                <c:ptCount val="4"/>
                <c:pt idx="0">
                  <c:v>13040795</c:v>
                </c:pt>
                <c:pt idx="1">
                  <c:v>8726266</c:v>
                </c:pt>
                <c:pt idx="2">
                  <c:v>4255000</c:v>
                </c:pt>
                <c:pt idx="3">
                  <c:v>3277939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B6-4955-9B27-93E4EDDAA9E0}"/>
            </c:ext>
          </c:extLst>
        </c:ser>
        <c:ser>
          <c:idx val="1"/>
          <c:order val="1"/>
          <c:tx>
            <c:strRef>
              <c:f>'[4]Por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B6-4955-9B27-93E4EDDAA9E0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B6-4955-9B27-93E4EDDAA9E0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B6-4955-9B27-93E4EDDAA9E0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B6-4955-9B27-93E4EDDAA9E0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6B6-4955-9B27-93E4EDDAA9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'[4]Por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'[4]Por actividad'!$G$5:$G$8</c:f>
              <c:numCache>
                <c:formatCode>General</c:formatCode>
                <c:ptCount val="4"/>
                <c:pt idx="0">
                  <c:v>597651.86</c:v>
                </c:pt>
                <c:pt idx="1">
                  <c:v>295971.5</c:v>
                </c:pt>
                <c:pt idx="2">
                  <c:v>0</c:v>
                </c:pt>
                <c:pt idx="3">
                  <c:v>202262.1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6B6-4955-9B27-93E4EDDAA9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[5]Graficas!$D$2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72-4ABD-B1EB-7CCC1DAC43B1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72-4ABD-B1EB-7CCC1DAC43B1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72-4ABD-B1EB-7CCC1DAC43B1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72-4ABD-B1EB-7CCC1DAC43B1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72-4ABD-B1EB-7CCC1DAC43B1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72-4ABD-B1EB-7CCC1DAC43B1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72-4ABD-B1EB-7CCC1DAC43B1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72-4ABD-B1EB-7CCC1DAC43B1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72-4ABD-B1EB-7CCC1DAC43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[5]Graficas!$C$3:$C$12</c:f>
              <c:strCache>
                <c:ptCount val="10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Sólidos</c:v>
                </c:pt>
                <c:pt idx="5">
                  <c:v>Educación Ambiental</c:v>
                </c:pt>
                <c:pt idx="6">
                  <c:v>Reingeniería Industrial y Agroindustrial</c:v>
                </c:pt>
                <c:pt idx="7">
                  <c:v>Ordenamiento Territorial</c:v>
                </c:pt>
                <c:pt idx="8">
                  <c:v>Forestal (Conservación de Suelos)</c:v>
                </c:pt>
                <c:pt idx="9">
                  <c:v>Forestal (Reforestación)</c:v>
                </c:pt>
              </c:strCache>
            </c:strRef>
          </c:cat>
          <c:val>
            <c:numRef>
              <c:f>[5]Graficas!$D$3:$D$12</c:f>
              <c:numCache>
                <c:formatCode>General</c:formatCode>
                <c:ptCount val="10"/>
                <c:pt idx="0">
                  <c:v>0</c:v>
                </c:pt>
                <c:pt idx="1">
                  <c:v>8.9768800558266582E-2</c:v>
                </c:pt>
                <c:pt idx="2">
                  <c:v>2.2239086292928909E-3</c:v>
                </c:pt>
                <c:pt idx="3">
                  <c:v>0</c:v>
                </c:pt>
                <c:pt idx="4">
                  <c:v>3.0769230769230771E-2</c:v>
                </c:pt>
                <c:pt idx="5">
                  <c:v>0</c:v>
                </c:pt>
                <c:pt idx="6">
                  <c:v>0</c:v>
                </c:pt>
                <c:pt idx="7">
                  <c:v>4.8636239835025876E-5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872-4ABD-B1EB-7CCC1DAC43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[5]Graficas!$I$2</c:f>
              <c:strCache>
                <c:ptCount val="1"/>
                <c:pt idx="0">
                  <c:v>Programado </c:v>
                </c:pt>
              </c:strCache>
            </c:strRef>
          </c:tx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87-4BF6-94F3-3FD72A4AD69D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87-4BF6-94F3-3FD72A4AD69D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87-4BF6-94F3-3FD72A4AD69D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87-4BF6-94F3-3FD72A4AD69D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87-4BF6-94F3-3FD72A4AD69D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7-4BF6-94F3-3FD72A4AD69D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87-4BF6-94F3-3FD72A4AD69D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87-4BF6-94F3-3FD72A4AD69D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F87-4BF6-94F3-3FD72A4AD6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[5]Graficas!$H$3:$H$11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Ordenamiento Territorial</c:v>
                </c:pt>
                <c:pt idx="7">
                  <c:v>Forestal (Conservación de Suelos)</c:v>
                </c:pt>
                <c:pt idx="8">
                  <c:v>Forestal (Reforestación)</c:v>
                </c:pt>
              </c:strCache>
            </c:strRef>
          </c:cat>
          <c:val>
            <c:numRef>
              <c:f>[5]Graficas!$I$3:$I$11</c:f>
              <c:numCache>
                <c:formatCode>General</c:formatCode>
                <c:ptCount val="9"/>
                <c:pt idx="0">
                  <c:v>12</c:v>
                </c:pt>
                <c:pt idx="1">
                  <c:v>7790256.7000000002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102804</c:v>
                </c:pt>
                <c:pt idx="7">
                  <c:v>15</c:v>
                </c:pt>
                <c:pt idx="8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F87-4BF6-94F3-3FD72A4AD69D}"/>
            </c:ext>
          </c:extLst>
        </c:ser>
        <c:ser>
          <c:idx val="1"/>
          <c:order val="1"/>
          <c:tx>
            <c:strRef>
              <c:f>[5]Graficas!$J$2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F87-4BF6-94F3-3FD72A4AD69D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7-4BF6-94F3-3FD72A4AD69D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7-4BF6-94F3-3FD72A4AD69D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7-4BF6-94F3-3FD72A4AD69D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7-4BF6-94F3-3FD72A4AD69D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7-4BF6-94F3-3FD72A4AD69D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7-4BF6-94F3-3FD72A4AD69D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[5]Graficas!$H$3:$H$11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Ordenamiento Territorial</c:v>
                </c:pt>
                <c:pt idx="7">
                  <c:v>Forestal (Conservación de Suelos)</c:v>
                </c:pt>
                <c:pt idx="8">
                  <c:v>Forestal (Reforestación)</c:v>
                </c:pt>
              </c:strCache>
            </c:strRef>
          </c:cat>
          <c:val>
            <c:numRef>
              <c:f>[5]Graficas!$J$3:$J$11</c:f>
              <c:numCache>
                <c:formatCode>General</c:formatCode>
                <c:ptCount val="9"/>
                <c:pt idx="0">
                  <c:v>0</c:v>
                </c:pt>
                <c:pt idx="1">
                  <c:v>699322</c:v>
                </c:pt>
                <c:pt idx="2">
                  <c:v>759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F87-4BF6-94F3-3FD72A4AD69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50-46D3-AEDC-A7DCF66EE321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50-46D3-AEDC-A7DCF66EE321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50-46D3-AEDC-A7DCF66EE321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50-46D3-AEDC-A7DCF66EE321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50-46D3-AEDC-A7DCF66EE321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50-46D3-AEDC-A7DCF66EE321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50-46D3-AEDC-A7DCF66EE321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50-46D3-AEDC-A7DCF66EE321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50-46D3-AEDC-A7DCF66EE3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12</c:v>
                </c:pt>
                <c:pt idx="1">
                  <c:v>7790256.7000000002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102804</c:v>
                </c:pt>
                <c:pt idx="7">
                  <c:v>15</c:v>
                </c:pt>
                <c:pt idx="8">
                  <c:v>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Programado 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5850-46D3-AEDC-A7DCF66EE321}"/>
            </c:ext>
          </c:extLst>
        </c:ser>
        <c:ser>
          <c:idx val="1"/>
          <c:order val="1"/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50-46D3-AEDC-A7DCF66EE321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50-46D3-AEDC-A7DCF66EE321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50-46D3-AEDC-A7DCF66EE321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850-46D3-AEDC-A7DCF66EE321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50-46D3-AEDC-A7DCF66EE321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50-46D3-AEDC-A7DCF66EE321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50-46D3-AEDC-A7DCF66EE321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0</c:v>
                </c:pt>
                <c:pt idx="1">
                  <c:v>699322</c:v>
                </c:pt>
                <c:pt idx="2">
                  <c:v>759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Ejecutado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5850-46D3-AEDC-A7DCF66EE3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[1]Graficas!$I$2</c:f>
              <c:strCache>
                <c:ptCount val="1"/>
                <c:pt idx="0">
                  <c:v>Programado </c:v>
                </c:pt>
              </c:strCache>
            </c:strRef>
          </c:tx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9F5-41A8-9258-1477DE38A556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9F5-41A8-9258-1477DE38A556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9F5-41A8-9258-1477DE38A556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9F5-41A8-9258-1477DE38A556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9F5-41A8-9258-1477DE38A556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9F5-41A8-9258-1477DE38A556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9F5-41A8-9258-1477DE38A556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9F5-41A8-9258-1477DE38A556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F5-41A8-9258-1477DE38A5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[1]Graficas!$I$3:$I$10</c:f>
              <c:numCache>
                <c:formatCode>General</c:formatCode>
                <c:ptCount val="8"/>
                <c:pt idx="0">
                  <c:v>12</c:v>
                </c:pt>
                <c:pt idx="1">
                  <c:v>7790256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15</c:v>
                </c:pt>
                <c:pt idx="7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9F5-41A8-9258-1477DE38A556}"/>
            </c:ext>
          </c:extLst>
        </c:ser>
        <c:ser>
          <c:idx val="1"/>
          <c:order val="1"/>
          <c:tx>
            <c:strRef>
              <c:f>[1]Graficas!$J$2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9F5-41A8-9258-1477DE38A556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9F5-41A8-9258-1477DE38A556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9F5-41A8-9258-1477DE38A556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9F5-41A8-9258-1477DE38A556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9F5-41A8-9258-1477DE38A556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9F5-41A8-9258-1477DE38A556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9F5-41A8-9258-1477DE38A556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[1]Graficas!$J$3:$J$10</c:f>
              <c:numCache>
                <c:formatCode>General</c:formatCode>
                <c:ptCount val="8"/>
                <c:pt idx="0">
                  <c:v>5</c:v>
                </c:pt>
                <c:pt idx="1">
                  <c:v>3474866</c:v>
                </c:pt>
                <c:pt idx="2">
                  <c:v>21805.4</c:v>
                </c:pt>
                <c:pt idx="3">
                  <c:v>4</c:v>
                </c:pt>
                <c:pt idx="4">
                  <c:v>23</c:v>
                </c:pt>
                <c:pt idx="5">
                  <c:v>3275</c:v>
                </c:pt>
                <c:pt idx="6">
                  <c:v>0</c:v>
                </c:pt>
                <c:pt idx="7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9F5-41A8-9258-1477DE38A5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C7-437E-A61C-C5A6E8B6ACDC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C7-437E-A61C-C5A6E8B6ACDC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C7-437E-A61C-C5A6E8B6ACDC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C7-437E-A61C-C5A6E8B6ACDC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C7-437E-A61C-C5A6E8B6ACDC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C7-437E-A61C-C5A6E8B6ACDC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C7-437E-A61C-C5A6E8B6ACDC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C7-437E-A61C-C5A6E8B6ACDC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C7-437E-A61C-C5A6E8B6ACD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0"/>
                <c:pt idx="0">
                  <c:v>0</c:v>
                </c:pt>
                <c:pt idx="1">
                  <c:v>8.9768800558266582E-2</c:v>
                </c:pt>
                <c:pt idx="2">
                  <c:v>2.2239086292928909E-3</c:v>
                </c:pt>
                <c:pt idx="3">
                  <c:v>0</c:v>
                </c:pt>
                <c:pt idx="4">
                  <c:v>3.0769230769230771E-2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Porcentaje de Ejecución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7CC7-437E-A61C-C5A6E8B6AC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02-492B-A6BC-F2A3AE62E280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02-492B-A6BC-F2A3AE62E280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02-492B-A6BC-F2A3AE62E280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02-492B-A6BC-F2A3AE62E280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02-492B-A6BC-F2A3AE62E280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02-492B-A6BC-F2A3AE62E280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02-492B-A6BC-F2A3AE62E280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02-492B-A6BC-F2A3AE62E280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02-492B-A6BC-F2A3AE62E28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0.00%</c:formatCode>
                <c:ptCount val="10"/>
                <c:pt idx="0">
                  <c:v>0</c:v>
                </c:pt>
                <c:pt idx="1">
                  <c:v>8.9768800558266582E-2</c:v>
                </c:pt>
                <c:pt idx="2">
                  <c:v>2.2239086292928909E-3</c:v>
                </c:pt>
                <c:pt idx="3">
                  <c:v>0</c:v>
                </c:pt>
                <c:pt idx="4">
                  <c:v>3.0769230769230771E-2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Porcentaje de Ejecución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4502-492B-A6BC-F2A3AE62E2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10-4033-AE14-831B705B6562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10-4033-AE14-831B705B6562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10-4033-AE14-831B705B6562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10-4033-AE14-831B705B6562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10-4033-AE14-831B705B6562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10-4033-AE14-831B705B6562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10-4033-AE14-831B705B6562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10-4033-AE14-831B705B6562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10-4033-AE14-831B705B65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#,##0</c:formatCode>
                <c:ptCount val="9"/>
                <c:pt idx="0">
                  <c:v>12</c:v>
                </c:pt>
                <c:pt idx="1">
                  <c:v>7790256.7000000002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102804</c:v>
                </c:pt>
                <c:pt idx="7">
                  <c:v>15</c:v>
                </c:pt>
                <c:pt idx="8">
                  <c:v>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Programado 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1E10-4033-AE14-831B705B6562}"/>
            </c:ext>
          </c:extLst>
        </c:ser>
        <c:ser>
          <c:idx val="1"/>
          <c:order val="1"/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10-4033-AE14-831B705B6562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10-4033-AE14-831B705B6562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10-4033-AE14-831B705B6562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E10-4033-AE14-831B705B6562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E10-4033-AE14-831B705B6562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E10-4033-AE14-831B705B6562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E10-4033-AE14-831B705B6562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#,##0</c:formatCode>
                <c:ptCount val="9"/>
                <c:pt idx="0">
                  <c:v>0</c:v>
                </c:pt>
                <c:pt idx="1">
                  <c:v>699322</c:v>
                </c:pt>
                <c:pt idx="2">
                  <c:v>759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Ejecutado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1E10-4033-AE14-831B705B65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'[6]Por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133-4020-A4C3-92BA2F43363B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133-4020-A4C3-92BA2F43363B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133-4020-A4C3-92BA2F43363B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33-4020-A4C3-92BA2F43363B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'[6]Por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'[6]Por actividad'!$F$5:$F$8</c:f>
              <c:numCache>
                <c:formatCode>#,##0.00</c:formatCode>
                <c:ptCount val="4"/>
                <c:pt idx="0">
                  <c:v>13260118</c:v>
                </c:pt>
                <c:pt idx="1">
                  <c:v>9533434</c:v>
                </c:pt>
                <c:pt idx="2">
                  <c:v>3055000</c:v>
                </c:pt>
                <c:pt idx="3">
                  <c:v>3451448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33-4020-A4C3-92BA2F43363B}"/>
            </c:ext>
          </c:extLst>
        </c:ser>
        <c:ser>
          <c:idx val="1"/>
          <c:order val="1"/>
          <c:tx>
            <c:strRef>
              <c:f>'[6]Por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133-4020-A4C3-92BA2F43363B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133-4020-A4C3-92BA2F43363B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133-4020-A4C3-92BA2F43363B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133-4020-A4C3-92BA2F43363B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33-4020-A4C3-92BA2F43363B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'[6]Por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'[6]Por actividad'!$G$5:$G$8</c:f>
              <c:numCache>
                <c:formatCode>#,##0.00</c:formatCode>
                <c:ptCount val="4"/>
                <c:pt idx="0">
                  <c:v>970163.96</c:v>
                </c:pt>
                <c:pt idx="1">
                  <c:v>455130.56</c:v>
                </c:pt>
                <c:pt idx="2">
                  <c:v>22250</c:v>
                </c:pt>
                <c:pt idx="3">
                  <c:v>225850.65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133-4020-A4C3-92BA2F4336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[1]Graficas!$D$2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1E-42C6-8DAD-EF30FF7E192A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1E-42C6-8DAD-EF30FF7E192A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1E-42C6-8DAD-EF30FF7E192A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1E-42C6-8DAD-EF30FF7E192A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1E-42C6-8DAD-EF30FF7E192A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1E-42C6-8DAD-EF30FF7E192A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1E-42C6-8DAD-EF30FF7E192A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1E-42C6-8DAD-EF30FF7E192A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1E-42C6-8DAD-EF30FF7E192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[1]Graficas!$C$3:$C$11</c:f>
              <c:strCache>
                <c:ptCount val="9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Sólidos</c:v>
                </c:pt>
                <c:pt idx="5">
                  <c:v>Educación Ambiental</c:v>
                </c:pt>
                <c:pt idx="6">
                  <c:v>Reingeniería Industrial y Agroindustrial</c:v>
                </c:pt>
                <c:pt idx="7">
                  <c:v>Forestal (Conservación de Suelos)</c:v>
                </c:pt>
                <c:pt idx="8">
                  <c:v>Forestal (Reforestación)</c:v>
                </c:pt>
              </c:strCache>
            </c:strRef>
          </c:cat>
          <c:val>
            <c:numRef>
              <c:f>[1]Graficas!$D$3:$D$11</c:f>
              <c:numCache>
                <c:formatCode>General</c:formatCode>
                <c:ptCount val="9"/>
                <c:pt idx="0">
                  <c:v>0.41666666666666669</c:v>
                </c:pt>
                <c:pt idx="1">
                  <c:v>0.44605286398803839</c:v>
                </c:pt>
                <c:pt idx="2">
                  <c:v>6.3890931785485119E-2</c:v>
                </c:pt>
                <c:pt idx="3">
                  <c:v>0.33333333333333331</c:v>
                </c:pt>
                <c:pt idx="4">
                  <c:v>0.35384615384615387</c:v>
                </c:pt>
                <c:pt idx="5">
                  <c:v>6.5500000000000003E-2</c:v>
                </c:pt>
                <c:pt idx="6">
                  <c:v>0.10621242484969939</c:v>
                </c:pt>
                <c:pt idx="7">
                  <c:v>0</c:v>
                </c:pt>
                <c:pt idx="8">
                  <c:v>0.55789473684210522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1E-42C6-8DAD-EF30FF7E19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  <c:max val="1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[1]Graficas!$I$2</c:f>
              <c:strCache>
                <c:ptCount val="1"/>
                <c:pt idx="0">
                  <c:v>Programado </c:v>
                </c:pt>
              </c:strCache>
            </c:strRef>
          </c:tx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26-4521-BE0F-0E28C2CCE1B2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26-4521-BE0F-0E28C2CCE1B2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26-4521-BE0F-0E28C2CCE1B2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26-4521-BE0F-0E28C2CCE1B2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26-4521-BE0F-0E28C2CCE1B2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26-4521-BE0F-0E28C2CCE1B2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26-4521-BE0F-0E28C2CCE1B2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26-4521-BE0F-0E28C2CCE1B2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26-4521-BE0F-0E28C2CCE1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[1]Graficas!$I$3:$I$10</c:f>
              <c:numCache>
                <c:formatCode>General</c:formatCode>
                <c:ptCount val="8"/>
                <c:pt idx="0">
                  <c:v>12</c:v>
                </c:pt>
                <c:pt idx="1">
                  <c:v>7790256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15</c:v>
                </c:pt>
                <c:pt idx="7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26-4521-BE0F-0E28C2CCE1B2}"/>
            </c:ext>
          </c:extLst>
        </c:ser>
        <c:ser>
          <c:idx val="1"/>
          <c:order val="1"/>
          <c:tx>
            <c:strRef>
              <c:f>[1]Graficas!$J$2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B26-4521-BE0F-0E28C2CCE1B2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26-4521-BE0F-0E28C2CCE1B2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B26-4521-BE0F-0E28C2CCE1B2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B26-4521-BE0F-0E28C2CCE1B2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B26-4521-BE0F-0E28C2CCE1B2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B26-4521-BE0F-0E28C2CCE1B2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B26-4521-BE0F-0E28C2CCE1B2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[1]Graficas!$H$3:$H$10</c:f>
              <c:strCache>
                <c:ptCount val="8"/>
                <c:pt idx="0">
                  <c:v>Dirección y Coordinación</c:v>
                </c:pt>
                <c:pt idx="1">
                  <c:v>Manejo de Desechos Líquidos</c:v>
                </c:pt>
                <c:pt idx="2">
                  <c:v>Limpieza del Lago</c:v>
                </c:pt>
                <c:pt idx="3">
                  <c:v>Control Ambiental</c:v>
                </c:pt>
                <c:pt idx="4">
                  <c:v>Manejo de Desechos Sólios</c:v>
                </c:pt>
                <c:pt idx="5">
                  <c:v>Educación Ambiental</c:v>
                </c:pt>
                <c:pt idx="6">
                  <c:v>Forestal (Conservación de Suelos)</c:v>
                </c:pt>
                <c:pt idx="7">
                  <c:v>Forestal (Reforestación)</c:v>
                </c:pt>
              </c:strCache>
            </c:strRef>
          </c:cat>
          <c:val>
            <c:numRef>
              <c:f>[1]Graficas!$J$3:$J$10</c:f>
              <c:numCache>
                <c:formatCode>General</c:formatCode>
                <c:ptCount val="8"/>
                <c:pt idx="0">
                  <c:v>5</c:v>
                </c:pt>
                <c:pt idx="1">
                  <c:v>3474866</c:v>
                </c:pt>
                <c:pt idx="2">
                  <c:v>21805.4</c:v>
                </c:pt>
                <c:pt idx="3">
                  <c:v>4</c:v>
                </c:pt>
                <c:pt idx="4">
                  <c:v>23</c:v>
                </c:pt>
                <c:pt idx="5">
                  <c:v>3275</c:v>
                </c:pt>
                <c:pt idx="6">
                  <c:v>0</c:v>
                </c:pt>
                <c:pt idx="7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B26-4521-BE0F-0E28C2CCE1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E1D-4380-994D-D69632582501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E1D-4380-994D-D69632582501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E1D-4380-994D-D69632582501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1D-4380-994D-D69632582501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'[2]Por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'[2]Por actividad'!$F$5:$F$8</c:f>
              <c:numCache>
                <c:formatCode>General</c:formatCode>
                <c:ptCount val="4"/>
                <c:pt idx="0">
                  <c:v>13260118</c:v>
                </c:pt>
                <c:pt idx="1">
                  <c:v>9533434</c:v>
                </c:pt>
                <c:pt idx="2">
                  <c:v>3055000</c:v>
                </c:pt>
                <c:pt idx="3">
                  <c:v>3451448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1D-4380-994D-D69632582501}"/>
            </c:ext>
          </c:extLst>
        </c:ser>
        <c:ser>
          <c:idx val="1"/>
          <c:order val="1"/>
          <c:tx>
            <c:strRef>
              <c:f>'[2]Por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E1D-4380-994D-D69632582501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E1D-4380-994D-D69632582501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E1D-4380-994D-D69632582501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E1D-4380-994D-D69632582501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1D-4380-994D-D696325825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'[2]Por actividad'!$G$5:$G$8</c:f>
              <c:numCache>
                <c:formatCode>General</c:formatCode>
                <c:ptCount val="4"/>
                <c:pt idx="0">
                  <c:v>3624647.0799999996</c:v>
                </c:pt>
                <c:pt idx="1">
                  <c:v>1584121.96</c:v>
                </c:pt>
                <c:pt idx="2">
                  <c:v>20814.509999999998</c:v>
                </c:pt>
                <c:pt idx="3">
                  <c:v>878855.38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E1D-4380-994D-D696325825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9846044653958823E-2"/>
          <c:y val="3.8550415573053415E-2"/>
          <c:w val="0.92015395534604116"/>
          <c:h val="0.81143236001748842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FDF9CB"/>
                </a:gs>
                <a:gs pos="33000">
                  <a:sysClr val="window" lastClr="FFFFFF">
                    <a:lumMod val="85000"/>
                  </a:sysClr>
                </a:gs>
                <a:gs pos="100000">
                  <a:srgbClr val="97ADD1"/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8998270300644566E-2"/>
                  <c:y val="-1.041666666666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2A-4BEF-95CC-CDC12303E5EA}"/>
                </c:ext>
              </c:extLst>
            </c:dLbl>
            <c:dLbl>
              <c:idx val="1"/>
              <c:layout>
                <c:manualLayout>
                  <c:x val="2.0725385782521411E-2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2A-4BEF-95CC-CDC12303E5EA}"/>
                </c:ext>
              </c:extLst>
            </c:dLbl>
            <c:dLbl>
              <c:idx val="2"/>
              <c:layout>
                <c:manualLayout>
                  <c:x val="6.9084619275072024E-3"/>
                  <c:y val="-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2A-4BEF-95CC-CDC12303E5EA}"/>
                </c:ext>
              </c:extLst>
            </c:dLbl>
            <c:dLbl>
              <c:idx val="3"/>
              <c:layout>
                <c:manualLayout>
                  <c:x val="8.6355774093838968E-3"/>
                  <c:y val="-2.4305555555555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2A-4BEF-95CC-CDC12303E5EA}"/>
                </c:ext>
              </c:extLst>
            </c:dLbl>
            <c:dLbl>
              <c:idx val="4"/>
              <c:layout>
                <c:manualLayout>
                  <c:x val="1.5544039336891021E-2"/>
                  <c:y val="-1.388888888888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2A-4BEF-95CC-CDC12303E5EA}"/>
                </c:ext>
              </c:extLst>
            </c:dLbl>
            <c:dLbl>
              <c:idx val="5"/>
              <c:layout>
                <c:manualLayout>
                  <c:x val="6.9084619275072024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2A-4BEF-95CC-CDC12303E5EA}"/>
                </c:ext>
              </c:extLst>
            </c:dLbl>
            <c:dLbl>
              <c:idx val="6"/>
              <c:layout>
                <c:manualLayout>
                  <c:x val="1.3816923855014231E-2"/>
                  <c:y val="-2.7777777777778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2A-4BEF-95CC-CDC12303E5EA}"/>
                </c:ext>
              </c:extLst>
            </c:dLbl>
            <c:dLbl>
              <c:idx val="7"/>
              <c:layout>
                <c:manualLayout>
                  <c:x val="5.1813464456304447E-3"/>
                  <c:y val="-2.08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2A-4BEF-95CC-CDC12303E5EA}"/>
                </c:ext>
              </c:extLst>
            </c:dLbl>
            <c:dLbl>
              <c:idx val="8"/>
              <c:layout>
                <c:manualLayout>
                  <c:x val="5.1813464456304447E-3"/>
                  <c:y val="-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2A-4BEF-95CC-CDC12303E5E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0"/>
                <c:pt idx="0">
                  <c:v>0.25</c:v>
                </c:pt>
                <c:pt idx="1">
                  <c:v>0.38557102616396688</c:v>
                </c:pt>
                <c:pt idx="2">
                  <c:v>2.0291774468122512E-2</c:v>
                </c:pt>
                <c:pt idx="3">
                  <c:v>0.16666666666666666</c:v>
                </c:pt>
                <c:pt idx="4">
                  <c:v>0.12307692307692308</c:v>
                </c:pt>
                <c:pt idx="5">
                  <c:v>2.0400000000000001E-2</c:v>
                </c:pt>
                <c:pt idx="6">
                  <c:v>8.0160320641282558E-3</c:v>
                </c:pt>
                <c:pt idx="7">
                  <c:v>0</c:v>
                </c:pt>
                <c:pt idx="8">
                  <c:v>0.22105263157894736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Porcentaje de Ejecución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0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Sólidos</c:v>
                      </c:pt>
                      <c:pt idx="5">
                        <c:v>Educación Ambiental</c:v>
                      </c:pt>
                      <c:pt idx="6">
                        <c:v>Reingeniería Industrial y Agroindustrial</c:v>
                      </c:pt>
                      <c:pt idx="7">
                        <c:v>Forestal (Conservación de Suelos)</c:v>
                      </c:pt>
                      <c:pt idx="8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562A-4BEF-95CC-CDC12303E5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71"/>
        <c:shape val="box"/>
        <c:axId val="92030080"/>
        <c:axId val="92041216"/>
        <c:axId val="0"/>
      </c:bar3DChart>
      <c:catAx>
        <c:axId val="920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2041216"/>
        <c:crosses val="autoZero"/>
        <c:auto val="1"/>
        <c:lblAlgn val="ctr"/>
        <c:lblOffset val="100"/>
        <c:noMultiLvlLbl val="0"/>
      </c:catAx>
      <c:valAx>
        <c:axId val="9204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203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32" l="0.70000000000000062" r="0.70000000000000062" t="0.750000000000012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460120426123181E-2"/>
          <c:y val="1.9566169931238296E-2"/>
          <c:w val="0.8984222325150536"/>
          <c:h val="0.8678167501789547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7ADD1"/>
            </a:solidFill>
          </c:spPr>
          <c:invertIfNegative val="0"/>
          <c:dLbls>
            <c:dLbl>
              <c:idx val="0"/>
              <c:layout>
                <c:manualLayout>
                  <c:x val="1.0583061845704057E-2"/>
                  <c:y val="-2.089680872139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5E-4993-A9D7-350EE2AE7C88}"/>
                </c:ext>
              </c:extLst>
            </c:dLbl>
            <c:dLbl>
              <c:idx val="1"/>
              <c:layout>
                <c:manualLayout>
                  <c:x val="1.2361349996150692E-2"/>
                  <c:y val="-3.9026240124186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5E-4993-A9D7-350EE2AE7C88}"/>
                </c:ext>
              </c:extLst>
            </c:dLbl>
            <c:dLbl>
              <c:idx val="2"/>
              <c:layout>
                <c:manualLayout>
                  <c:x val="2.1435921005743538E-2"/>
                  <c:y val="-3.259803106395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5E-4993-A9D7-350EE2AE7C88}"/>
                </c:ext>
              </c:extLst>
            </c:dLbl>
            <c:dLbl>
              <c:idx val="3"/>
              <c:layout>
                <c:manualLayout>
                  <c:x val="1.4117647058823315E-2"/>
                  <c:y val="-3.3058068154703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5E-4993-A9D7-350EE2AE7C88}"/>
                </c:ext>
              </c:extLst>
            </c:dLbl>
            <c:dLbl>
              <c:idx val="4"/>
              <c:layout>
                <c:manualLayout>
                  <c:x val="1.8852967289612575E-2"/>
                  <c:y val="-3.561624051947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5E-4993-A9D7-350EE2AE7C88}"/>
                </c:ext>
              </c:extLst>
            </c:dLbl>
            <c:dLbl>
              <c:idx val="5"/>
              <c:layout>
                <c:manualLayout>
                  <c:x val="2.3546208098961297E-2"/>
                  <c:y val="-3.2861445834159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5E-4993-A9D7-350EE2AE7C88}"/>
                </c:ext>
              </c:extLst>
            </c:dLbl>
            <c:dLbl>
              <c:idx val="6"/>
              <c:layout>
                <c:manualLayout>
                  <c:x val="1.254901960784314E-2"/>
                  <c:y val="-2.2039001323181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5E-4993-A9D7-350EE2AE7C88}"/>
                </c:ext>
              </c:extLst>
            </c:dLbl>
            <c:dLbl>
              <c:idx val="7"/>
              <c:layout>
                <c:manualLayout>
                  <c:x val="3.1372549019607842E-3"/>
                  <c:y val="-2.4793388429752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5E-4993-A9D7-350EE2AE7C88}"/>
                </c:ext>
              </c:extLst>
            </c:dLbl>
            <c:dLbl>
              <c:idx val="9"/>
              <c:layout>
                <c:manualLayout>
                  <c:x val="1.1530265124245288E-16"/>
                  <c:y val="-1.6528925619835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5E-4993-A9D7-350EE2AE7C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12</c:v>
                </c:pt>
                <c:pt idx="1">
                  <c:v>7790256</c:v>
                </c:pt>
                <c:pt idx="2">
                  <c:v>341291</c:v>
                </c:pt>
                <c:pt idx="3">
                  <c:v>12</c:v>
                </c:pt>
                <c:pt idx="4">
                  <c:v>65</c:v>
                </c:pt>
                <c:pt idx="5">
                  <c:v>50000</c:v>
                </c:pt>
                <c:pt idx="6">
                  <c:v>15</c:v>
                </c:pt>
                <c:pt idx="7">
                  <c:v>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Programado 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9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Forestal (Conservación de Suelos)</c:v>
                      </c:pt>
                      <c:pt idx="7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575E-4993-A9D7-350EE2AE7C88}"/>
            </c:ext>
          </c:extLst>
        </c:ser>
        <c:ser>
          <c:idx val="1"/>
          <c:order val="1"/>
          <c:spPr>
            <a:solidFill>
              <a:schemeClr val="bg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2421625090297393E-2"/>
                  <c:y val="-1.2542459521561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5E-4993-A9D7-350EE2AE7C88}"/>
                </c:ext>
              </c:extLst>
            </c:dLbl>
            <c:dLbl>
              <c:idx val="1"/>
              <c:layout>
                <c:manualLayout>
                  <c:x val="1.4150943396226414E-2"/>
                  <c:y val="-1.1019283746556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5E-4993-A9D7-350EE2AE7C88}"/>
                </c:ext>
              </c:extLst>
            </c:dLbl>
            <c:dLbl>
              <c:idx val="2"/>
              <c:layout>
                <c:manualLayout>
                  <c:x val="1.3854922203450934E-2"/>
                  <c:y val="-5.4950415596701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5E-4993-A9D7-350EE2AE7C88}"/>
                </c:ext>
              </c:extLst>
            </c:dLbl>
            <c:dLbl>
              <c:idx val="3"/>
              <c:layout>
                <c:manualLayout>
                  <c:x val="1.411764705882337E-2"/>
                  <c:y val="-2.7548209366391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5E-4993-A9D7-350EE2AE7C88}"/>
                </c:ext>
              </c:extLst>
            </c:dLbl>
            <c:dLbl>
              <c:idx val="4"/>
              <c:layout>
                <c:manualLayout>
                  <c:x val="1.882352941176528E-2"/>
                  <c:y val="-8.264462809917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75E-4993-A9D7-350EE2AE7C88}"/>
                </c:ext>
              </c:extLst>
            </c:dLbl>
            <c:dLbl>
              <c:idx val="5"/>
              <c:layout>
                <c:manualLayout>
                  <c:x val="2.03921568627450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5E-4993-A9D7-350EE2AE7C88}"/>
                </c:ext>
              </c:extLst>
            </c:dLbl>
            <c:dLbl>
              <c:idx val="6"/>
              <c:layout>
                <c:manualLayout>
                  <c:x val="1.0980392156862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5E-4993-A9D7-350EE2AE7C88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lang="es-GT" sz="1000" b="0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9"/>
                <c:pt idx="0">
                  <c:v>3</c:v>
                </c:pt>
                <c:pt idx="1">
                  <c:v>3003697</c:v>
                </c:pt>
                <c:pt idx="2">
                  <c:v>6925.4</c:v>
                </c:pt>
                <c:pt idx="3">
                  <c:v>2</c:v>
                </c:pt>
                <c:pt idx="4">
                  <c:v>8</c:v>
                </c:pt>
                <c:pt idx="5">
                  <c:v>1020</c:v>
                </c:pt>
                <c:pt idx="6">
                  <c:v>0</c:v>
                </c:pt>
                <c:pt idx="7">
                  <c:v>21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Ejecutado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9"/>
                      <c:pt idx="0">
                        <c:v>Dirección y Coordinación</c:v>
                      </c:pt>
                      <c:pt idx="1">
                        <c:v>Manejo de Desechos Líquidos</c:v>
                      </c:pt>
                      <c:pt idx="2">
                        <c:v>Limpieza del Lago</c:v>
                      </c:pt>
                      <c:pt idx="3">
                        <c:v>Control Ambiental</c:v>
                      </c:pt>
                      <c:pt idx="4">
                        <c:v>Manejo de Desechos Sólios</c:v>
                      </c:pt>
                      <c:pt idx="5">
                        <c:v>Educación Ambiental</c:v>
                      </c:pt>
                      <c:pt idx="6">
                        <c:v>Forestal (Conservación de Suelos)</c:v>
                      </c:pt>
                      <c:pt idx="7">
                        <c:v>Forestal (Reforestación)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1-575E-4993-A9D7-350EE2AE7C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1960832"/>
        <c:axId val="91961984"/>
        <c:axId val="0"/>
      </c:bar3DChart>
      <c:catAx>
        <c:axId val="91960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GT"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GT"/>
          </a:p>
        </c:txPr>
        <c:crossAx val="91961984"/>
        <c:crosses val="autoZero"/>
        <c:auto val="1"/>
        <c:lblAlgn val="ctr"/>
        <c:lblOffset val="100"/>
        <c:noMultiLvlLbl val="0"/>
      </c:catAx>
      <c:valAx>
        <c:axId val="9196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lang="es-GT"/>
            </a:pPr>
            <a:endParaRPr lang="es-GT"/>
          </a:p>
        </c:txPr>
        <c:crossAx val="9196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5443544009553"/>
          <c:y val="1.6206769300001988E-2"/>
          <c:w val="0.87504552035117289"/>
          <c:h val="0.7302843980434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'[3]Por actividad'!$F$4</c:f>
              <c:strCache>
                <c:ptCount val="1"/>
                <c:pt idx="0">
                  <c:v>Vigente</c:v>
                </c:pt>
              </c:strCache>
            </c:strRef>
          </c:tx>
          <c:spPr>
            <a:solidFill>
              <a:srgbClr val="6980AE"/>
            </a:solidFill>
          </c:spPr>
          <c:invertIfNegative val="0"/>
          <c:dLbls>
            <c:dLbl>
              <c:idx val="0"/>
              <c:layout>
                <c:manualLayout>
                  <c:x val="8.1799081684132552E-3"/>
                  <c:y val="-3.0792910162775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20-4BBE-B69D-D536A56649A7}"/>
                </c:ext>
              </c:extLst>
            </c:dLbl>
            <c:dLbl>
              <c:idx val="1"/>
              <c:layout>
                <c:manualLayout>
                  <c:x val="2.6845724039096402E-4"/>
                  <c:y val="-3.0075217138509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20-4BBE-B69D-D536A56649A7}"/>
                </c:ext>
              </c:extLst>
            </c:dLbl>
            <c:dLbl>
              <c:idx val="2"/>
              <c:layout>
                <c:manualLayout>
                  <c:x val="4.9079754601227014E-3"/>
                  <c:y val="-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20-4BBE-B69D-D536A56649A7}"/>
                </c:ext>
              </c:extLst>
            </c:dLbl>
            <c:dLbl>
              <c:idx val="4"/>
              <c:layout>
                <c:manualLayout>
                  <c:x val="4.9079754601226997E-3"/>
                  <c:y val="-2.463432813022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20-4BBE-B69D-D536A56649A7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'[3]Por actividad'!$F$5:$F$8</c:f>
              <c:numCache>
                <c:formatCode>General</c:formatCode>
                <c:ptCount val="4"/>
                <c:pt idx="0">
                  <c:v>13045789</c:v>
                </c:pt>
                <c:pt idx="1">
                  <c:v>8721272</c:v>
                </c:pt>
                <c:pt idx="2">
                  <c:v>4255000</c:v>
                </c:pt>
                <c:pt idx="3">
                  <c:v>3277939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20-4BBE-B69D-D536A56649A7}"/>
            </c:ext>
          </c:extLst>
        </c:ser>
        <c:ser>
          <c:idx val="1"/>
          <c:order val="1"/>
          <c:tx>
            <c:strRef>
              <c:f>'[3]Por actividad'!$G$4</c:f>
              <c:strCache>
                <c:ptCount val="1"/>
                <c:pt idx="0">
                  <c:v>Devengado</c:v>
                </c:pt>
              </c:strCache>
            </c:strRef>
          </c:tx>
          <c:spPr>
            <a:solidFill>
              <a:srgbClr val="D3C8A9"/>
            </a:solidFill>
          </c:spPr>
          <c:invertIfNegative val="0"/>
          <c:dLbls>
            <c:dLbl>
              <c:idx val="0"/>
              <c:layout>
                <c:manualLayout>
                  <c:x val="8.5829025972980373E-3"/>
                  <c:y val="-3.0797759439967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20-4BBE-B69D-D536A56649A7}"/>
                </c:ext>
              </c:extLst>
            </c:dLbl>
            <c:dLbl>
              <c:idx val="1"/>
              <c:layout>
                <c:manualLayout>
                  <c:x val="1.97169218878309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20-4BBE-B69D-D536A56649A7}"/>
                </c:ext>
              </c:extLst>
            </c:dLbl>
            <c:dLbl>
              <c:idx val="2"/>
              <c:layout>
                <c:manualLayout>
                  <c:x val="2.1869474904593982E-3"/>
                  <c:y val="8.82107767426726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20-4BBE-B69D-D536A56649A7}"/>
                </c:ext>
              </c:extLst>
            </c:dLbl>
            <c:dLbl>
              <c:idx val="3"/>
              <c:layout>
                <c:manualLayout>
                  <c:x val="-1.1997134755042153E-16"/>
                  <c:y val="9.23787304883259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20-4BBE-B69D-D536A56649A7}"/>
                </c:ext>
              </c:extLst>
            </c:dLbl>
            <c:dLbl>
              <c:idx val="4"/>
              <c:layout>
                <c:manualLayout>
                  <c:x val="1.1997134755042277E-16"/>
                  <c:y val="9.2378730488327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20-4BBE-B69D-D536A56649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'[3]Por actividad'!$B$5:$B$8</c:f>
              <c:strCache>
                <c:ptCount val="4"/>
                <c:pt idx="0">
                  <c:v>001</c:v>
                </c:pt>
                <c:pt idx="1">
                  <c:v>002</c:v>
                </c:pt>
                <c:pt idx="2">
                  <c:v>004</c:v>
                </c:pt>
                <c:pt idx="3">
                  <c:v>005</c:v>
                </c:pt>
              </c:strCache>
            </c:strRef>
          </c:cat>
          <c:val>
            <c:numRef>
              <c:f>'[3]Por actividad'!$G$5:$G$8</c:f>
              <c:numCache>
                <c:formatCode>General</c:formatCode>
                <c:ptCount val="4"/>
                <c:pt idx="0">
                  <c:v>1915679.0699999998</c:v>
                </c:pt>
                <c:pt idx="1">
                  <c:v>846617.33000000007</c:v>
                </c:pt>
                <c:pt idx="2">
                  <c:v>0</c:v>
                </c:pt>
                <c:pt idx="3">
                  <c:v>479177.72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620-4BBE-B69D-D536A56649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axId val="101763328"/>
        <c:axId val="101765120"/>
      </c:barChart>
      <c:catAx>
        <c:axId val="10176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5120"/>
        <c:crosses val="autoZero"/>
        <c:auto val="1"/>
        <c:lblAlgn val="ctr"/>
        <c:lblOffset val="100"/>
        <c:noMultiLvlLbl val="0"/>
      </c:catAx>
      <c:valAx>
        <c:axId val="101765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latin typeface="Arial" pitchFamily="34" charset="0"/>
                <a:cs typeface="Arial" pitchFamily="34" charset="0"/>
              </a:defRPr>
            </a:pPr>
            <a:endParaRPr lang="es-GT"/>
          </a:p>
        </c:txPr>
        <c:crossAx val="101763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image" Target="../media/image4.png"/><Relationship Id="rId1" Type="http://schemas.openxmlformats.org/officeDocument/2006/relationships/chart" Target="../charts/chart16.xml"/><Relationship Id="rId4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image" Target="../media/image4.png"/><Relationship Id="rId1" Type="http://schemas.openxmlformats.org/officeDocument/2006/relationships/chart" Target="../charts/chart10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15876</xdr:colOff>
      <xdr:row>58</xdr:row>
      <xdr:rowOff>63500</xdr:rowOff>
    </xdr:from>
    <xdr:to>
      <xdr:col>8</xdr:col>
      <xdr:colOff>635001</xdr:colOff>
      <xdr:row>84</xdr:row>
      <xdr:rowOff>31489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746125</xdr:colOff>
      <xdr:row>58</xdr:row>
      <xdr:rowOff>47625</xdr:rowOff>
    </xdr:from>
    <xdr:to>
      <xdr:col>17</xdr:col>
      <xdr:colOff>412750</xdr:colOff>
      <xdr:row>81</xdr:row>
      <xdr:rowOff>63499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63500</xdr:colOff>
      <xdr:row>32</xdr:row>
      <xdr:rowOff>31750</xdr:rowOff>
    </xdr:from>
    <xdr:to>
      <xdr:col>7</xdr:col>
      <xdr:colOff>1098550</xdr:colOff>
      <xdr:row>49</xdr:row>
      <xdr:rowOff>520701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269875</xdr:colOff>
      <xdr:row>31</xdr:row>
      <xdr:rowOff>63500</xdr:rowOff>
    </xdr:from>
    <xdr:to>
      <xdr:col>16</xdr:col>
      <xdr:colOff>534744</xdr:colOff>
      <xdr:row>49</xdr:row>
      <xdr:rowOff>1381843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0" y="16287750"/>
          <a:ext cx="9631119" cy="514421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29</xdr:row>
      <xdr:rowOff>47625</xdr:rowOff>
    </xdr:from>
    <xdr:to>
      <xdr:col>8</xdr:col>
      <xdr:colOff>190500</xdr:colOff>
      <xdr:row>49</xdr:row>
      <xdr:rowOff>1111250</xdr:rowOff>
    </xdr:to>
    <xdr:graphicFrame macro="">
      <xdr:nvGraphicFramePr>
        <xdr:cNvPr id="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285750</xdr:colOff>
      <xdr:row>29</xdr:row>
      <xdr:rowOff>31750</xdr:rowOff>
    </xdr:from>
    <xdr:to>
      <xdr:col>16</xdr:col>
      <xdr:colOff>444500</xdr:colOff>
      <xdr:row>49</xdr:row>
      <xdr:rowOff>1143000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97875" y="15430500"/>
          <a:ext cx="9032875" cy="5318125"/>
        </a:xfrm>
        <a:prstGeom prst="rect">
          <a:avLst/>
        </a:prstGeom>
      </xdr:spPr>
    </xdr:pic>
    <xdr:clientData/>
  </xdr:twoCellAnchor>
  <xdr:twoCellAnchor>
    <xdr:from>
      <xdr:col>1</xdr:col>
      <xdr:colOff>68036</xdr:colOff>
      <xdr:row>58</xdr:row>
      <xdr:rowOff>136072</xdr:rowOff>
    </xdr:from>
    <xdr:to>
      <xdr:col>8</xdr:col>
      <xdr:colOff>598716</xdr:colOff>
      <xdr:row>84</xdr:row>
      <xdr:rowOff>190499</xdr:rowOff>
    </xdr:to>
    <xdr:graphicFrame macro="">
      <xdr:nvGraphicFramePr>
        <xdr:cNvPr id="8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1006929</xdr:colOff>
      <xdr:row>58</xdr:row>
      <xdr:rowOff>122466</xdr:rowOff>
    </xdr:from>
    <xdr:to>
      <xdr:col>16</xdr:col>
      <xdr:colOff>27215</xdr:colOff>
      <xdr:row>81</xdr:row>
      <xdr:rowOff>68035</xdr:rowOff>
    </xdr:to>
    <xdr:graphicFrame macro="">
      <xdr:nvGraphicFramePr>
        <xdr:cNvPr id="9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44824</xdr:colOff>
      <xdr:row>29</xdr:row>
      <xdr:rowOff>44824</xdr:rowOff>
    </xdr:from>
    <xdr:to>
      <xdr:col>8</xdr:col>
      <xdr:colOff>414619</xdr:colOff>
      <xdr:row>49</xdr:row>
      <xdr:rowOff>1251894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06"/>
        <a:stretch/>
      </xdr:blipFill>
      <xdr:spPr>
        <a:xfrm>
          <a:off x="470648" y="15699442"/>
          <a:ext cx="8057030" cy="5420481"/>
        </a:xfrm>
        <a:prstGeom prst="rect">
          <a:avLst/>
        </a:prstGeom>
      </xdr:spPr>
    </xdr:pic>
    <xdr:clientData/>
  </xdr:twoCellAnchor>
  <xdr:twoCellAnchor editAs="oneCell">
    <xdr:from>
      <xdr:col>8</xdr:col>
      <xdr:colOff>448235</xdr:colOff>
      <xdr:row>29</xdr:row>
      <xdr:rowOff>44824</xdr:rowOff>
    </xdr:from>
    <xdr:to>
      <xdr:col>15</xdr:col>
      <xdr:colOff>606985</xdr:colOff>
      <xdr:row>49</xdr:row>
      <xdr:rowOff>1266266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61294" y="15699442"/>
          <a:ext cx="8639735" cy="5434853"/>
        </a:xfrm>
        <a:prstGeom prst="rect">
          <a:avLst/>
        </a:prstGeom>
      </xdr:spPr>
    </xdr:pic>
    <xdr:clientData/>
  </xdr:twoCellAnchor>
  <xdr:twoCellAnchor>
    <xdr:from>
      <xdr:col>7</xdr:col>
      <xdr:colOff>1232646</xdr:colOff>
      <xdr:row>58</xdr:row>
      <xdr:rowOff>190501</xdr:rowOff>
    </xdr:from>
    <xdr:to>
      <xdr:col>16</xdr:col>
      <xdr:colOff>638735</xdr:colOff>
      <xdr:row>81</xdr:row>
      <xdr:rowOff>67236</xdr:rowOff>
    </xdr:to>
    <xdr:graphicFrame macro="">
      <xdr:nvGraphicFramePr>
        <xdr:cNvPr id="9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63501</xdr:colOff>
      <xdr:row>58</xdr:row>
      <xdr:rowOff>158750</xdr:rowOff>
    </xdr:from>
    <xdr:to>
      <xdr:col>8</xdr:col>
      <xdr:colOff>682626</xdr:colOff>
      <xdr:row>81</xdr:row>
      <xdr:rowOff>63500</xdr:rowOff>
    </xdr:to>
    <xdr:graphicFrame macro="">
      <xdr:nvGraphicFramePr>
        <xdr:cNvPr id="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3522</xdr:rowOff>
    </xdr:from>
    <xdr:to>
      <xdr:col>7</xdr:col>
      <xdr:colOff>221816</xdr:colOff>
      <xdr:row>42</xdr:row>
      <xdr:rowOff>39143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795921</xdr:colOff>
      <xdr:row>13</xdr:row>
      <xdr:rowOff>78285</xdr:rowOff>
    </xdr:from>
    <xdr:to>
      <xdr:col>19</xdr:col>
      <xdr:colOff>221815</xdr:colOff>
      <xdr:row>43</xdr:row>
      <xdr:rowOff>313151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111126</xdr:colOff>
      <xdr:row>58</xdr:row>
      <xdr:rowOff>127000</xdr:rowOff>
    </xdr:from>
    <xdr:to>
      <xdr:col>8</xdr:col>
      <xdr:colOff>1079501</xdr:colOff>
      <xdr:row>84</xdr:row>
      <xdr:rowOff>94989</xdr:rowOff>
    </xdr:to>
    <xdr:graphicFrame macro="">
      <xdr:nvGraphicFramePr>
        <xdr:cNvPr id="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1254125</xdr:colOff>
      <xdr:row>58</xdr:row>
      <xdr:rowOff>111125</xdr:rowOff>
    </xdr:from>
    <xdr:to>
      <xdr:col>17</xdr:col>
      <xdr:colOff>508000</xdr:colOff>
      <xdr:row>81</xdr:row>
      <xdr:rowOff>95250</xdr:rowOff>
    </xdr:to>
    <xdr:graphicFrame macro="">
      <xdr:nvGraphicFramePr>
        <xdr:cNvPr id="7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29</xdr:row>
      <xdr:rowOff>158749</xdr:rowOff>
    </xdr:from>
    <xdr:to>
      <xdr:col>8</xdr:col>
      <xdr:colOff>285750</xdr:colOff>
      <xdr:row>49</xdr:row>
      <xdr:rowOff>2127250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333375</xdr:colOff>
      <xdr:row>29</xdr:row>
      <xdr:rowOff>142874</xdr:rowOff>
    </xdr:from>
    <xdr:to>
      <xdr:col>16</xdr:col>
      <xdr:colOff>190500</xdr:colOff>
      <xdr:row>49</xdr:row>
      <xdr:rowOff>1984374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45500" y="15843249"/>
          <a:ext cx="9223375" cy="6048375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58</xdr:row>
      <xdr:rowOff>79375</xdr:rowOff>
    </xdr:from>
    <xdr:to>
      <xdr:col>8</xdr:col>
      <xdr:colOff>1111250</xdr:colOff>
      <xdr:row>84</xdr:row>
      <xdr:rowOff>47364</xdr:rowOff>
    </xdr:to>
    <xdr:graphicFrame macro="">
      <xdr:nvGraphicFramePr>
        <xdr:cNvPr id="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1270000</xdr:colOff>
      <xdr:row>58</xdr:row>
      <xdr:rowOff>79375</xdr:rowOff>
    </xdr:from>
    <xdr:to>
      <xdr:col>16</xdr:col>
      <xdr:colOff>492125</xdr:colOff>
      <xdr:row>81</xdr:row>
      <xdr:rowOff>63500</xdr:rowOff>
    </xdr:to>
    <xdr:graphicFrame macro="">
      <xdr:nvGraphicFramePr>
        <xdr:cNvPr id="7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127000</xdr:colOff>
      <xdr:row>30</xdr:row>
      <xdr:rowOff>111124</xdr:rowOff>
    </xdr:from>
    <xdr:to>
      <xdr:col>8</xdr:col>
      <xdr:colOff>841375</xdr:colOff>
      <xdr:row>49</xdr:row>
      <xdr:rowOff>1412874</xdr:rowOff>
    </xdr:to>
    <xdr:graphicFrame macro="">
      <xdr:nvGraphicFramePr>
        <xdr:cNvPr id="9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984251</xdr:colOff>
      <xdr:row>30</xdr:row>
      <xdr:rowOff>95250</xdr:rowOff>
    </xdr:from>
    <xdr:to>
      <xdr:col>16</xdr:col>
      <xdr:colOff>635001</xdr:colOff>
      <xdr:row>49</xdr:row>
      <xdr:rowOff>1432672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96376" y="15986125"/>
          <a:ext cx="8540750" cy="5353797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29</xdr:row>
      <xdr:rowOff>47625</xdr:rowOff>
    </xdr:from>
    <xdr:to>
      <xdr:col>8</xdr:col>
      <xdr:colOff>190500</xdr:colOff>
      <xdr:row>49</xdr:row>
      <xdr:rowOff>1111250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285750</xdr:colOff>
      <xdr:row>29</xdr:row>
      <xdr:rowOff>31750</xdr:rowOff>
    </xdr:from>
    <xdr:to>
      <xdr:col>16</xdr:col>
      <xdr:colOff>428625</xdr:colOff>
      <xdr:row>49</xdr:row>
      <xdr:rowOff>1142999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91525" y="15424150"/>
          <a:ext cx="9010650" cy="5321300"/>
        </a:xfrm>
        <a:prstGeom prst="rect">
          <a:avLst/>
        </a:prstGeom>
      </xdr:spPr>
    </xdr:pic>
    <xdr:clientData/>
  </xdr:twoCellAnchor>
  <xdr:twoCellAnchor>
    <xdr:from>
      <xdr:col>0</xdr:col>
      <xdr:colOff>79375</xdr:colOff>
      <xdr:row>58</xdr:row>
      <xdr:rowOff>142875</xdr:rowOff>
    </xdr:from>
    <xdr:to>
      <xdr:col>8</xdr:col>
      <xdr:colOff>809625</xdr:colOff>
      <xdr:row>84</xdr:row>
      <xdr:rowOff>110864</xdr:rowOff>
    </xdr:to>
    <xdr:graphicFrame macro="">
      <xdr:nvGraphicFramePr>
        <xdr:cNvPr id="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1270000</xdr:colOff>
      <xdr:row>58</xdr:row>
      <xdr:rowOff>127000</xdr:rowOff>
    </xdr:from>
    <xdr:to>
      <xdr:col>16</xdr:col>
      <xdr:colOff>508000</xdr:colOff>
      <xdr:row>81</xdr:row>
      <xdr:rowOff>63500</xdr:rowOff>
    </xdr:to>
    <xdr:graphicFrame macro="">
      <xdr:nvGraphicFramePr>
        <xdr:cNvPr id="7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15875</xdr:colOff>
      <xdr:row>29</xdr:row>
      <xdr:rowOff>47625</xdr:rowOff>
    </xdr:from>
    <xdr:to>
      <xdr:col>8</xdr:col>
      <xdr:colOff>190500</xdr:colOff>
      <xdr:row>49</xdr:row>
      <xdr:rowOff>1111250</xdr:rowOff>
    </xdr:to>
    <xdr:graphicFrame macro="">
      <xdr:nvGraphicFramePr>
        <xdr:cNvPr id="8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285750</xdr:colOff>
      <xdr:row>29</xdr:row>
      <xdr:rowOff>31750</xdr:rowOff>
    </xdr:from>
    <xdr:to>
      <xdr:col>16</xdr:col>
      <xdr:colOff>428625</xdr:colOff>
      <xdr:row>49</xdr:row>
      <xdr:rowOff>1142999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91525" y="15424150"/>
          <a:ext cx="9001125" cy="5321300"/>
        </a:xfrm>
        <a:prstGeom prst="rect">
          <a:avLst/>
        </a:prstGeom>
      </xdr:spPr>
    </xdr:pic>
    <xdr:clientData/>
  </xdr:twoCellAnchor>
  <xdr:twoCellAnchor>
    <xdr:from>
      <xdr:col>0</xdr:col>
      <xdr:colOff>79375</xdr:colOff>
      <xdr:row>58</xdr:row>
      <xdr:rowOff>142875</xdr:rowOff>
    </xdr:from>
    <xdr:to>
      <xdr:col>8</xdr:col>
      <xdr:colOff>809625</xdr:colOff>
      <xdr:row>84</xdr:row>
      <xdr:rowOff>110864</xdr:rowOff>
    </xdr:to>
    <xdr:graphicFrame macro="">
      <xdr:nvGraphicFramePr>
        <xdr:cNvPr id="10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1270000</xdr:colOff>
      <xdr:row>58</xdr:row>
      <xdr:rowOff>127000</xdr:rowOff>
    </xdr:from>
    <xdr:to>
      <xdr:col>16</xdr:col>
      <xdr:colOff>508000</xdr:colOff>
      <xdr:row>81</xdr:row>
      <xdr:rowOff>63500</xdr:rowOff>
    </xdr:to>
    <xdr:graphicFrame macro="">
      <xdr:nvGraphicFramePr>
        <xdr:cNvPr id="11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0.37423</cdr:x>
      <cdr:y>0.86836</cdr:y>
    </cdr:from>
    <cdr:to>
      <cdr:x>0.69202</cdr:x>
      <cdr:y>0.90254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05125" y="3581401"/>
          <a:ext cx="2466975" cy="140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0.45153</cdr:x>
      <cdr:y>0.84758</cdr:y>
    </cdr:from>
    <cdr:to>
      <cdr:x>0.54601</cdr:x>
      <cdr:y>0.90762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505200" y="3495676"/>
          <a:ext cx="7334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100"/>
            <a:t>Actividad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tas%20Divisiones%20POA%202021%20JUN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ejia/Downloads/Ejecucion%20Financiera%20Mensual%20Mayo%20Jonnath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MSA%202021\3.%20Informes%20mensuales\4.%20Abril%202021\Ejecucion%20Financiera%20Mensual%202021%20ABRIL%20FORMAT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MSA%202021\3.%20Informes%20mensuales\Febrero%202021\Ejecucion%20Financiera%20Mensual%202021%20febrer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MSA%202021\3.%20Informes%20mensuales\Metas%20Divisiones%20POA%20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Financiera%20Mensual%202021%20JUNIO%20FORM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I cuatri"/>
      <sheetName val="Inicial"/>
      <sheetName val="Metas Fisicas Sicoin"/>
      <sheetName val="Programación Actual"/>
      <sheetName val="Grafic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D2" t="str">
            <v>Porcentaje de Ejecución</v>
          </cell>
          <cell r="I2" t="str">
            <v xml:space="preserve">Programado </v>
          </cell>
          <cell r="J2" t="str">
            <v>Ejecutado</v>
          </cell>
        </row>
        <row r="3">
          <cell r="C3" t="str">
            <v>Dirección y Coordinación</v>
          </cell>
          <cell r="D3">
            <v>0.41666666666666669</v>
          </cell>
          <cell r="H3" t="str">
            <v>Dirección y Coordinación</v>
          </cell>
          <cell r="I3">
            <v>12</v>
          </cell>
          <cell r="J3">
            <v>5</v>
          </cell>
        </row>
        <row r="4">
          <cell r="C4" t="str">
            <v>Manejo de Desechos Líquidos</v>
          </cell>
          <cell r="D4">
            <v>0.44605286398803839</v>
          </cell>
          <cell r="H4" t="str">
            <v>Manejo de Desechos Líquidos</v>
          </cell>
          <cell r="I4">
            <v>7790256</v>
          </cell>
          <cell r="J4">
            <v>3474866</v>
          </cell>
        </row>
        <row r="5">
          <cell r="C5" t="str">
            <v>Limpieza del Lago</v>
          </cell>
          <cell r="D5">
            <v>6.3890931785485119E-2</v>
          </cell>
          <cell r="H5" t="str">
            <v>Limpieza del Lago</v>
          </cell>
          <cell r="I5">
            <v>341291</v>
          </cell>
          <cell r="J5">
            <v>21805.4</v>
          </cell>
        </row>
        <row r="6">
          <cell r="C6" t="str">
            <v>Control Ambiental</v>
          </cell>
          <cell r="D6">
            <v>0.33333333333333331</v>
          </cell>
          <cell r="H6" t="str">
            <v>Control Ambiental</v>
          </cell>
          <cell r="I6">
            <v>12</v>
          </cell>
          <cell r="J6">
            <v>4</v>
          </cell>
        </row>
        <row r="7">
          <cell r="C7" t="str">
            <v>Manejo de Desechos Sólidos</v>
          </cell>
          <cell r="D7">
            <v>0.35384615384615387</v>
          </cell>
          <cell r="H7" t="str">
            <v>Manejo de Desechos Sólios</v>
          </cell>
          <cell r="I7">
            <v>65</v>
          </cell>
          <cell r="J7">
            <v>23</v>
          </cell>
        </row>
        <row r="8">
          <cell r="C8" t="str">
            <v>Educación Ambiental</v>
          </cell>
          <cell r="D8">
            <v>6.5500000000000003E-2</v>
          </cell>
          <cell r="H8" t="str">
            <v>Educación Ambiental</v>
          </cell>
          <cell r="I8">
            <v>50000</v>
          </cell>
          <cell r="J8">
            <v>3275</v>
          </cell>
        </row>
        <row r="9">
          <cell r="C9" t="str">
            <v>Reingeniería Industrial y Agroindustrial</v>
          </cell>
          <cell r="D9">
            <v>0.10621242484969939</v>
          </cell>
          <cell r="H9" t="str">
            <v>Forestal (Conservación de Suelos)</v>
          </cell>
          <cell r="I9">
            <v>15</v>
          </cell>
          <cell r="J9">
            <v>0</v>
          </cell>
        </row>
        <row r="10">
          <cell r="C10" t="str">
            <v>Forestal (Conservación de Suelos)</v>
          </cell>
          <cell r="D10">
            <v>0</v>
          </cell>
          <cell r="H10" t="str">
            <v>Forestal (Reforestación)</v>
          </cell>
          <cell r="I10">
            <v>95</v>
          </cell>
          <cell r="J10">
            <v>53</v>
          </cell>
        </row>
        <row r="11">
          <cell r="C11" t="str">
            <v>Forestal (Reforestación)</v>
          </cell>
          <cell r="D11">
            <v>0.55789473684210522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programa"/>
      <sheetName val="Por actividad"/>
      <sheetName val="Por mes"/>
      <sheetName val="Subproducto"/>
      <sheetName val="Hoja1"/>
      <sheetName val="Presupuesto 2016"/>
    </sheetNames>
    <sheetDataSet>
      <sheetData sheetId="0"/>
      <sheetData sheetId="1">
        <row r="4">
          <cell r="F4" t="str">
            <v>Vigente</v>
          </cell>
          <cell r="G4" t="str">
            <v>Devengado</v>
          </cell>
        </row>
        <row r="5">
          <cell r="B5" t="str">
            <v>001</v>
          </cell>
          <cell r="F5">
            <v>13260118</v>
          </cell>
          <cell r="G5">
            <v>3624647.0799999996</v>
          </cell>
        </row>
        <row r="6">
          <cell r="B6" t="str">
            <v>002</v>
          </cell>
          <cell r="F6">
            <v>9533434</v>
          </cell>
          <cell r="G6">
            <v>1584121.96</v>
          </cell>
        </row>
        <row r="7">
          <cell r="B7" t="str">
            <v>004</v>
          </cell>
          <cell r="F7">
            <v>3055000</v>
          </cell>
          <cell r="G7">
            <v>20814.509999999998</v>
          </cell>
        </row>
        <row r="8">
          <cell r="B8" t="str">
            <v>005</v>
          </cell>
          <cell r="F8">
            <v>3451448</v>
          </cell>
          <cell r="G8">
            <v>878855.38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programa"/>
      <sheetName val="Por actividad"/>
      <sheetName val="Por mes"/>
      <sheetName val="Subproducto"/>
      <sheetName val="Hoja1"/>
      <sheetName val="Presupuesto 2016"/>
    </sheetNames>
    <sheetDataSet>
      <sheetData sheetId="0"/>
      <sheetData sheetId="1">
        <row r="4">
          <cell r="F4" t="str">
            <v>Vigente</v>
          </cell>
          <cell r="G4" t="str">
            <v>Devengado</v>
          </cell>
        </row>
        <row r="5">
          <cell r="B5" t="str">
            <v>001</v>
          </cell>
          <cell r="F5">
            <v>13045789</v>
          </cell>
          <cell r="G5">
            <v>1915679.0699999998</v>
          </cell>
        </row>
        <row r="6">
          <cell r="B6" t="str">
            <v>002</v>
          </cell>
          <cell r="F6">
            <v>8721272</v>
          </cell>
          <cell r="G6">
            <v>846617.33000000007</v>
          </cell>
        </row>
        <row r="7">
          <cell r="B7" t="str">
            <v>004</v>
          </cell>
          <cell r="F7">
            <v>4255000</v>
          </cell>
          <cell r="G7">
            <v>0</v>
          </cell>
        </row>
        <row r="8">
          <cell r="B8" t="str">
            <v>005</v>
          </cell>
          <cell r="F8">
            <v>3277939</v>
          </cell>
          <cell r="G8">
            <v>479177.72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programa"/>
      <sheetName val="Por actividad"/>
      <sheetName val="Por mes"/>
      <sheetName val="Hoja1"/>
      <sheetName val="Presupuesto 2016"/>
    </sheetNames>
    <sheetDataSet>
      <sheetData sheetId="0"/>
      <sheetData sheetId="1">
        <row r="4">
          <cell r="F4" t="str">
            <v>Vigente</v>
          </cell>
          <cell r="G4" t="str">
            <v>Devengado</v>
          </cell>
        </row>
        <row r="5">
          <cell r="B5" t="str">
            <v>001</v>
          </cell>
          <cell r="F5">
            <v>13040795</v>
          </cell>
          <cell r="G5">
            <v>597651.86</v>
          </cell>
        </row>
        <row r="6">
          <cell r="B6" t="str">
            <v>002</v>
          </cell>
          <cell r="F6">
            <v>8726266</v>
          </cell>
          <cell r="G6">
            <v>295971.5</v>
          </cell>
        </row>
        <row r="7">
          <cell r="B7" t="str">
            <v>004</v>
          </cell>
          <cell r="F7">
            <v>4255000</v>
          </cell>
          <cell r="G7">
            <v>0</v>
          </cell>
        </row>
        <row r="8">
          <cell r="B8" t="str">
            <v>005</v>
          </cell>
          <cell r="F8">
            <v>3277939</v>
          </cell>
          <cell r="G8">
            <v>202262.1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I cuatri"/>
      <sheetName val="Inicial"/>
      <sheetName val="Metas Fisicas Sicoin"/>
      <sheetName val="Programación Actual"/>
      <sheetName val="Graficas"/>
      <sheetName val="Hoja1"/>
    </sheetNames>
    <sheetDataSet>
      <sheetData sheetId="0"/>
      <sheetData sheetId="1"/>
      <sheetData sheetId="2"/>
      <sheetData sheetId="3"/>
      <sheetData sheetId="4">
        <row r="2">
          <cell r="D2" t="str">
            <v>Porcentaje de Ejecución</v>
          </cell>
          <cell r="I2" t="str">
            <v xml:space="preserve">Programado </v>
          </cell>
          <cell r="J2" t="str">
            <v>Ejecutado</v>
          </cell>
        </row>
        <row r="3">
          <cell r="C3" t="str">
            <v>Dirección y Coordinación</v>
          </cell>
          <cell r="D3">
            <v>0</v>
          </cell>
          <cell r="H3" t="str">
            <v>Dirección y Coordinación</v>
          </cell>
          <cell r="I3">
            <v>12</v>
          </cell>
          <cell r="J3">
            <v>0</v>
          </cell>
        </row>
        <row r="4">
          <cell r="C4" t="str">
            <v>Manejo de Desechos Líquidos</v>
          </cell>
          <cell r="D4">
            <v>8.9768800558266582E-2</v>
          </cell>
          <cell r="H4" t="str">
            <v>Manejo de Desechos Líquidos</v>
          </cell>
          <cell r="I4">
            <v>7790256.7000000002</v>
          </cell>
          <cell r="J4">
            <v>699322</v>
          </cell>
        </row>
        <row r="5">
          <cell r="C5" t="str">
            <v>Limpieza del Lago</v>
          </cell>
          <cell r="D5">
            <v>2.2239086292928909E-3</v>
          </cell>
          <cell r="H5" t="str">
            <v>Limpieza del Lago</v>
          </cell>
          <cell r="I5">
            <v>341291</v>
          </cell>
          <cell r="J5">
            <v>759</v>
          </cell>
        </row>
        <row r="6">
          <cell r="C6" t="str">
            <v>Control Ambiental</v>
          </cell>
          <cell r="D6">
            <v>0</v>
          </cell>
          <cell r="H6" t="str">
            <v>Control Ambiental</v>
          </cell>
          <cell r="I6">
            <v>12</v>
          </cell>
          <cell r="J6">
            <v>0</v>
          </cell>
        </row>
        <row r="7">
          <cell r="C7" t="str">
            <v>Manejo de Desechos Sólidos</v>
          </cell>
          <cell r="D7">
            <v>3.0769230769230771E-2</v>
          </cell>
          <cell r="H7" t="str">
            <v>Manejo de Desechos Sólios</v>
          </cell>
          <cell r="I7">
            <v>65</v>
          </cell>
          <cell r="J7">
            <v>2</v>
          </cell>
        </row>
        <row r="8">
          <cell r="C8" t="str">
            <v>Educación Ambiental</v>
          </cell>
          <cell r="D8">
            <v>0</v>
          </cell>
          <cell r="H8" t="str">
            <v>Educación Ambiental</v>
          </cell>
          <cell r="I8">
            <v>50000</v>
          </cell>
          <cell r="J8">
            <v>0</v>
          </cell>
        </row>
        <row r="9">
          <cell r="C9" t="str">
            <v>Reingeniería Industrial y Agroindustrial</v>
          </cell>
          <cell r="D9">
            <v>0</v>
          </cell>
          <cell r="H9" t="str">
            <v>Ordenamiento Territorial</v>
          </cell>
          <cell r="I9">
            <v>102804</v>
          </cell>
          <cell r="J9">
            <v>0</v>
          </cell>
        </row>
        <row r="10">
          <cell r="C10" t="str">
            <v>Ordenamiento Territorial</v>
          </cell>
          <cell r="D10">
            <v>4.8636239835025876E-5</v>
          </cell>
          <cell r="H10" t="str">
            <v>Forestal (Conservación de Suelos)</v>
          </cell>
          <cell r="I10">
            <v>15</v>
          </cell>
          <cell r="J10">
            <v>0</v>
          </cell>
        </row>
        <row r="11">
          <cell r="C11" t="str">
            <v>Forestal (Conservación de Suelos)</v>
          </cell>
          <cell r="D11">
            <v>0</v>
          </cell>
          <cell r="H11" t="str">
            <v>Forestal (Reforestación)</v>
          </cell>
          <cell r="I11">
            <v>95</v>
          </cell>
          <cell r="J11">
            <v>0</v>
          </cell>
        </row>
        <row r="12">
          <cell r="C12" t="str">
            <v>Forestal (Reforestación)</v>
          </cell>
          <cell r="D12">
            <v>0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programa"/>
      <sheetName val="Por actividad"/>
      <sheetName val="Por mes"/>
      <sheetName val="Subproducto"/>
      <sheetName val="Hoja1"/>
      <sheetName val="Presupuesto 2016"/>
    </sheetNames>
    <sheetDataSet>
      <sheetData sheetId="0"/>
      <sheetData sheetId="1">
        <row r="4">
          <cell r="F4" t="str">
            <v>Vigente</v>
          </cell>
          <cell r="G4" t="str">
            <v>Devengado</v>
          </cell>
        </row>
        <row r="5">
          <cell r="B5" t="str">
            <v>001</v>
          </cell>
          <cell r="F5">
            <v>13260118</v>
          </cell>
          <cell r="G5">
            <v>970163.96</v>
          </cell>
        </row>
        <row r="6">
          <cell r="B6" t="str">
            <v>002</v>
          </cell>
          <cell r="F6">
            <v>9533434</v>
          </cell>
          <cell r="G6">
            <v>455130.56</v>
          </cell>
        </row>
        <row r="7">
          <cell r="B7" t="str">
            <v>004</v>
          </cell>
          <cell r="F7">
            <v>3055000</v>
          </cell>
          <cell r="G7">
            <v>22250</v>
          </cell>
        </row>
        <row r="8">
          <cell r="B8" t="str">
            <v>005</v>
          </cell>
          <cell r="F8">
            <v>3451448</v>
          </cell>
          <cell r="G8">
            <v>225850.65</v>
          </cell>
        </row>
      </sheetData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id="1" name="Tabla1" displayName="Tabla1" ref="C2:D12" totalsRowShown="0" headerRowDxfId="12" dataDxfId="11" headerRowCellStyle="Normal" dataCellStyle="Normal">
  <tableColumns count="2">
    <tableColumn id="1" name="Metas Físicas" dataDxfId="10" dataCellStyle="Normal">
      <calculatedColumnFormula>#REF!</calculatedColumnFormula>
    </tableColumn>
    <tableColumn id="2" name="Porcentaje de Ejecución" dataDxfId="9">
      <calculatedColumnFormula>#REF!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C44:D53" totalsRowShown="0" headerRowDxfId="8" dataDxfId="7" headerRowCellStyle="Normal" dataCellStyle="Normal">
  <tableColumns count="2">
    <tableColumn id="1" name="Metas Físicas" dataDxfId="6" dataCellStyle="Normal">
      <calculatedColumnFormula>#REF!</calculatedColumnFormula>
    </tableColumn>
    <tableColumn id="2" name="Porcentaje de Ejecución" dataDxfId="5">
      <calculatedColumnFormula>D3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a14" displayName="Tabla14" ref="H2:J12" totalsRowShown="0" headerRowDxfId="4" dataDxfId="3" headerRowCellStyle="Normal" dataCellStyle="Normal">
  <tableColumns count="3">
    <tableColumn id="1" name="Metas Físicas" dataDxfId="2" dataCellStyle="Normal"/>
    <tableColumn id="2" name="Programado " dataDxfId="1">
      <calculatedColumnFormula>#REF!</calculatedColumnFormula>
    </tableColumn>
    <tableColumn id="3" name="Ejecutado" dataDxfId="0" dataCellStyle="Normal">
      <calculatedColumnFormula>#REF!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3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92"/>
  <sheetViews>
    <sheetView showGridLines="0" tabSelected="1" view="pageBreakPreview" zoomScale="60" zoomScaleNormal="60" workbookViewId="0">
      <selection activeCell="R24" sqref="R24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0" width="18.28515625" style="1" bestFit="1" customWidth="1"/>
    <col min="11" max="11" width="18.28515625" style="1" customWidth="1"/>
    <col min="12" max="12" width="18" style="1" bestFit="1" customWidth="1"/>
    <col min="13" max="13" width="14.42578125" style="1" customWidth="1"/>
    <col min="14" max="14" width="20.85546875" style="3" bestFit="1" customWidth="1"/>
    <col min="15" max="15" width="14.5703125" style="3" customWidth="1"/>
    <col min="16" max="16" width="15.42578125" style="1" customWidth="1"/>
    <col min="17" max="17" width="11.140625" style="1" bestFit="1" customWidth="1"/>
    <col min="18" max="18" width="11.7109375" style="1" customWidth="1"/>
    <col min="19" max="19" width="33.85546875" style="1" hidden="1" customWidth="1"/>
    <col min="20" max="33" width="11.42578125" style="1"/>
  </cols>
  <sheetData>
    <row r="1" spans="1:33" s="8" customFormat="1" ht="12" customHeight="1" x14ac:dyDescent="0.2">
      <c r="C1" s="229" t="s">
        <v>6</v>
      </c>
      <c r="D1" s="230" t="s">
        <v>7</v>
      </c>
      <c r="E1" s="230"/>
      <c r="F1" s="230"/>
      <c r="G1" s="174"/>
      <c r="H1" s="230" t="s">
        <v>8</v>
      </c>
      <c r="I1" s="230"/>
      <c r="J1" s="230"/>
      <c r="K1" s="174"/>
      <c r="L1" s="7"/>
      <c r="M1" s="7"/>
      <c r="N1" s="75"/>
      <c r="O1" s="75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</row>
    <row r="2" spans="1:33" s="8" customFormat="1" ht="12" customHeight="1" x14ac:dyDescent="0.2">
      <c r="C2" s="229"/>
      <c r="D2" s="230" t="s">
        <v>19</v>
      </c>
      <c r="E2" s="230"/>
      <c r="F2" s="230"/>
      <c r="G2" s="174"/>
      <c r="H2" s="230" t="s">
        <v>20</v>
      </c>
      <c r="I2" s="230"/>
      <c r="J2" s="230"/>
      <c r="K2" s="230"/>
      <c r="L2" s="230"/>
      <c r="M2" s="230"/>
      <c r="N2" s="230"/>
      <c r="O2" s="230"/>
      <c r="P2" s="230"/>
      <c r="Q2" s="230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</row>
    <row r="3" spans="1:33" s="8" customFormat="1" ht="12" customHeight="1" x14ac:dyDescent="0.2">
      <c r="C3" s="229"/>
      <c r="D3" s="230" t="s">
        <v>41</v>
      </c>
      <c r="E3" s="230"/>
      <c r="F3" s="230"/>
      <c r="G3" s="174"/>
      <c r="H3" s="230" t="s">
        <v>9</v>
      </c>
      <c r="I3" s="230"/>
      <c r="J3" s="230"/>
      <c r="K3" s="174"/>
      <c r="L3" s="174"/>
      <c r="M3" s="174"/>
      <c r="N3" s="75"/>
      <c r="O3" s="75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</row>
    <row r="5" spans="1:33" ht="21" x14ac:dyDescent="0.35">
      <c r="B5" s="217" t="s">
        <v>52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8" t="s">
        <v>51</v>
      </c>
      <c r="P5" s="219"/>
      <c r="Q5" s="219"/>
      <c r="R5" s="219"/>
      <c r="S5" s="77"/>
    </row>
    <row r="6" spans="1:33" ht="21" x14ac:dyDescent="0.35">
      <c r="B6" s="217" t="s">
        <v>93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20" t="s">
        <v>77</v>
      </c>
      <c r="P6" s="220"/>
      <c r="Q6" s="220"/>
      <c r="R6" s="220"/>
      <c r="S6" s="76"/>
    </row>
    <row r="7" spans="1:33" ht="6" customHeight="1" x14ac:dyDescent="0.25"/>
    <row r="8" spans="1:33" s="2" customFormat="1" ht="32.25" customHeight="1" x14ac:dyDescent="0.25">
      <c r="B8" s="221" t="s">
        <v>1</v>
      </c>
      <c r="C8" s="208" t="s">
        <v>10</v>
      </c>
      <c r="D8" s="223" t="s">
        <v>11</v>
      </c>
      <c r="E8" s="224"/>
      <c r="F8" s="208" t="s">
        <v>14</v>
      </c>
      <c r="G8" s="223" t="s">
        <v>66</v>
      </c>
      <c r="H8" s="224"/>
      <c r="I8" s="224"/>
      <c r="J8" s="224"/>
      <c r="K8" s="225"/>
      <c r="L8" s="226" t="s">
        <v>3</v>
      </c>
      <c r="M8" s="227"/>
      <c r="N8" s="227"/>
      <c r="O8" s="227"/>
      <c r="P8" s="228"/>
      <c r="Q8" s="208" t="s">
        <v>150</v>
      </c>
      <c r="R8" s="208" t="s">
        <v>4</v>
      </c>
      <c r="S8" s="210" t="s">
        <v>18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ht="49.5" customHeight="1" x14ac:dyDescent="0.25">
      <c r="B9" s="222"/>
      <c r="C9" s="209"/>
      <c r="D9" s="175" t="s">
        <v>12</v>
      </c>
      <c r="E9" s="175" t="s">
        <v>13</v>
      </c>
      <c r="F9" s="209"/>
      <c r="G9" s="175" t="s">
        <v>96</v>
      </c>
      <c r="H9" s="175" t="s">
        <v>15</v>
      </c>
      <c r="I9" s="175" t="s">
        <v>16</v>
      </c>
      <c r="J9" s="175" t="s">
        <v>148</v>
      </c>
      <c r="K9" s="175" t="s">
        <v>147</v>
      </c>
      <c r="L9" s="175" t="s">
        <v>94</v>
      </c>
      <c r="M9" s="28" t="s">
        <v>2</v>
      </c>
      <c r="N9" s="28" t="s">
        <v>95</v>
      </c>
      <c r="O9" s="28" t="s">
        <v>118</v>
      </c>
      <c r="P9" s="28" t="s">
        <v>40</v>
      </c>
      <c r="Q9" s="209"/>
      <c r="R9" s="209"/>
      <c r="S9" s="210"/>
    </row>
    <row r="10" spans="1:33" ht="51.75" customHeight="1" x14ac:dyDescent="0.25">
      <c r="B10" s="181">
        <v>1</v>
      </c>
      <c r="C10" s="29" t="s">
        <v>25</v>
      </c>
      <c r="D10" s="179" t="s">
        <v>26</v>
      </c>
      <c r="E10" s="179" t="s">
        <v>27</v>
      </c>
      <c r="F10" s="182" t="s">
        <v>28</v>
      </c>
      <c r="G10" s="74" t="s">
        <v>28</v>
      </c>
      <c r="H10" s="32">
        <v>13123671</v>
      </c>
      <c r="I10" s="32">
        <v>13594931</v>
      </c>
      <c r="J10" s="32">
        <v>970163.96</v>
      </c>
      <c r="K10" s="32">
        <f>+Mayo!K10+Junio!J10</f>
        <v>4594811.0399999991</v>
      </c>
      <c r="L10" s="33">
        <v>12</v>
      </c>
      <c r="M10" s="33" t="s">
        <v>53</v>
      </c>
      <c r="N10" s="33">
        <v>0</v>
      </c>
      <c r="O10" s="33">
        <v>0</v>
      </c>
      <c r="P10" s="34">
        <v>0</v>
      </c>
      <c r="Q10" s="35">
        <v>0</v>
      </c>
      <c r="R10" s="35">
        <f>+J10/I10</f>
        <v>7.136218344911055E-2</v>
      </c>
      <c r="S10" s="70" t="s">
        <v>60</v>
      </c>
    </row>
    <row r="11" spans="1:33" ht="75" x14ac:dyDescent="0.25">
      <c r="A11" s="211"/>
      <c r="B11" s="214">
        <v>2</v>
      </c>
      <c r="C11" s="199" t="s">
        <v>54</v>
      </c>
      <c r="D11" s="201" t="s">
        <v>29</v>
      </c>
      <c r="E11" s="201" t="s">
        <v>27</v>
      </c>
      <c r="F11" s="36" t="s">
        <v>47</v>
      </c>
      <c r="G11" s="74" t="s">
        <v>79</v>
      </c>
      <c r="H11" s="193">
        <v>8670574</v>
      </c>
      <c r="I11" s="193">
        <v>9328630</v>
      </c>
      <c r="J11" s="193">
        <v>455130.56</v>
      </c>
      <c r="K11" s="193">
        <f>+Mayo!K11+Junio!J11</f>
        <v>2039252.52</v>
      </c>
      <c r="L11" s="37">
        <v>7790255.9999999991</v>
      </c>
      <c r="M11" s="36" t="s">
        <v>35</v>
      </c>
      <c r="N11" s="40">
        <v>416880</v>
      </c>
      <c r="O11" s="40">
        <v>213840</v>
      </c>
      <c r="P11" s="34">
        <f>+O11/N11</f>
        <v>0.51295336787564771</v>
      </c>
      <c r="Q11" s="34">
        <f>+O11/N11</f>
        <v>0.51295336787564771</v>
      </c>
      <c r="R11" s="195">
        <f>+J11/I11</f>
        <v>4.878857452809255E-2</v>
      </c>
      <c r="S11" s="71" t="s">
        <v>65</v>
      </c>
    </row>
    <row r="12" spans="1:33" ht="119.25" customHeight="1" x14ac:dyDescent="0.25">
      <c r="A12" s="212"/>
      <c r="B12" s="215"/>
      <c r="C12" s="200"/>
      <c r="D12" s="202"/>
      <c r="E12" s="202"/>
      <c r="F12" s="176" t="s">
        <v>30</v>
      </c>
      <c r="G12" s="74" t="s">
        <v>80</v>
      </c>
      <c r="H12" s="194"/>
      <c r="I12" s="194"/>
      <c r="J12" s="194"/>
      <c r="K12" s="194">
        <f>+Mayo!K12+Junio!J12</f>
        <v>0</v>
      </c>
      <c r="L12" s="40">
        <v>12</v>
      </c>
      <c r="M12" s="36" t="s">
        <v>53</v>
      </c>
      <c r="N12" s="40">
        <v>1</v>
      </c>
      <c r="O12" s="41">
        <v>1</v>
      </c>
      <c r="P12" s="34">
        <f>+O12/N12</f>
        <v>1</v>
      </c>
      <c r="Q12" s="34">
        <f t="shared" ref="Q12:Q20" si="0">+O12/N12</f>
        <v>1</v>
      </c>
      <c r="R12" s="196"/>
      <c r="S12" s="71" t="s">
        <v>69</v>
      </c>
    </row>
    <row r="13" spans="1:33" ht="93.75" customHeight="1" x14ac:dyDescent="0.25">
      <c r="A13" s="212"/>
      <c r="B13" s="215"/>
      <c r="C13" s="200"/>
      <c r="D13" s="202"/>
      <c r="E13" s="202"/>
      <c r="F13" s="176" t="s">
        <v>57</v>
      </c>
      <c r="G13" s="74" t="s">
        <v>81</v>
      </c>
      <c r="H13" s="194"/>
      <c r="I13" s="194"/>
      <c r="J13" s="194"/>
      <c r="K13" s="194">
        <f>+Mayo!K13+Junio!J13</f>
        <v>0</v>
      </c>
      <c r="L13" s="40">
        <v>341291</v>
      </c>
      <c r="M13" s="36" t="s">
        <v>35</v>
      </c>
      <c r="N13" s="40">
        <v>3904</v>
      </c>
      <c r="O13" s="40">
        <v>10968</v>
      </c>
      <c r="P13" s="34">
        <f t="shared" ref="P13:P15" si="1">+O13/N13</f>
        <v>2.8094262295081966</v>
      </c>
      <c r="Q13" s="34">
        <f t="shared" si="0"/>
        <v>2.8094262295081966</v>
      </c>
      <c r="R13" s="196"/>
      <c r="S13" s="71" t="s">
        <v>65</v>
      </c>
    </row>
    <row r="14" spans="1:33" ht="75" x14ac:dyDescent="0.25">
      <c r="A14" s="213"/>
      <c r="B14" s="216"/>
      <c r="C14" s="200"/>
      <c r="D14" s="207"/>
      <c r="E14" s="207"/>
      <c r="F14" s="36" t="s">
        <v>48</v>
      </c>
      <c r="G14" s="74" t="s">
        <v>82</v>
      </c>
      <c r="H14" s="194"/>
      <c r="I14" s="194"/>
      <c r="J14" s="194"/>
      <c r="K14" s="194">
        <f>+Mayo!K14+Junio!J14</f>
        <v>0</v>
      </c>
      <c r="L14" s="40">
        <v>65</v>
      </c>
      <c r="M14" s="36" t="s">
        <v>38</v>
      </c>
      <c r="N14" s="40">
        <v>10</v>
      </c>
      <c r="O14" s="40">
        <v>9</v>
      </c>
      <c r="P14" s="34">
        <f t="shared" si="1"/>
        <v>0.9</v>
      </c>
      <c r="Q14" s="34">
        <f t="shared" si="0"/>
        <v>0.9</v>
      </c>
      <c r="R14" s="196"/>
      <c r="S14" s="71" t="s">
        <v>65</v>
      </c>
    </row>
    <row r="15" spans="1:33" ht="96" customHeight="1" x14ac:dyDescent="0.25">
      <c r="B15" s="180">
        <v>3</v>
      </c>
      <c r="C15" s="200"/>
      <c r="D15" s="178" t="s">
        <v>31</v>
      </c>
      <c r="E15" s="178" t="s">
        <v>27</v>
      </c>
      <c r="F15" s="176" t="s">
        <v>49</v>
      </c>
      <c r="G15" s="74" t="s">
        <v>83</v>
      </c>
      <c r="H15" s="194"/>
      <c r="I15" s="194"/>
      <c r="J15" s="194"/>
      <c r="K15" s="194">
        <f>+Mayo!K15+Junio!J15</f>
        <v>0</v>
      </c>
      <c r="L15" s="40">
        <v>50000</v>
      </c>
      <c r="M15" s="36" t="s">
        <v>37</v>
      </c>
      <c r="N15" s="40">
        <v>3600</v>
      </c>
      <c r="O15" s="40">
        <v>1165</v>
      </c>
      <c r="P15" s="34">
        <f t="shared" si="1"/>
        <v>0.32361111111111113</v>
      </c>
      <c r="Q15" s="34">
        <v>0</v>
      </c>
      <c r="R15" s="196"/>
      <c r="S15" s="71" t="s">
        <v>65</v>
      </c>
    </row>
    <row r="16" spans="1:33" ht="150" x14ac:dyDescent="0.25">
      <c r="B16" s="180"/>
      <c r="C16" s="177"/>
      <c r="D16" s="178" t="s">
        <v>31</v>
      </c>
      <c r="E16" s="178" t="s">
        <v>27</v>
      </c>
      <c r="F16" s="176" t="s">
        <v>62</v>
      </c>
      <c r="G16" s="74" t="s">
        <v>84</v>
      </c>
      <c r="H16" s="203"/>
      <c r="I16" s="203"/>
      <c r="J16" s="203"/>
      <c r="K16" s="203">
        <f>+Mayo!K16+Junio!J16</f>
        <v>0</v>
      </c>
      <c r="L16" s="40">
        <v>499</v>
      </c>
      <c r="M16" s="36" t="s">
        <v>61</v>
      </c>
      <c r="N16" s="40">
        <v>50</v>
      </c>
      <c r="O16" s="40">
        <v>47</v>
      </c>
      <c r="P16" s="34">
        <f>+O16/N16</f>
        <v>0.94</v>
      </c>
      <c r="Q16" s="34">
        <f t="shared" si="0"/>
        <v>0.94</v>
      </c>
      <c r="R16" s="204"/>
      <c r="S16" s="71" t="s">
        <v>70</v>
      </c>
    </row>
    <row r="17" spans="2:67" ht="81.75" customHeight="1" x14ac:dyDescent="0.25">
      <c r="B17" s="197">
        <v>4</v>
      </c>
      <c r="C17" s="199" t="s">
        <v>55</v>
      </c>
      <c r="D17" s="201" t="s">
        <v>32</v>
      </c>
      <c r="E17" s="201" t="s">
        <v>27</v>
      </c>
      <c r="F17" s="199" t="s">
        <v>34</v>
      </c>
      <c r="G17" s="74" t="s">
        <v>85</v>
      </c>
      <c r="H17" s="193">
        <v>4255000</v>
      </c>
      <c r="I17" s="193">
        <v>3055000</v>
      </c>
      <c r="J17" s="193">
        <v>22250</v>
      </c>
      <c r="K17" s="193">
        <f>+Mayo!K17+Junio!J17</f>
        <v>43064.509999999995</v>
      </c>
      <c r="L17" s="40">
        <v>102804</v>
      </c>
      <c r="M17" s="36" t="s">
        <v>35</v>
      </c>
      <c r="N17" s="40">
        <v>20000</v>
      </c>
      <c r="O17" s="40">
        <v>0</v>
      </c>
      <c r="P17" s="34">
        <v>0</v>
      </c>
      <c r="Q17" s="34">
        <v>0</v>
      </c>
      <c r="R17" s="195">
        <f t="shared" ref="R17:R20" si="2">+J17/I17</f>
        <v>7.283142389525368E-3</v>
      </c>
      <c r="S17" s="71" t="s">
        <v>71</v>
      </c>
    </row>
    <row r="18" spans="2:67" ht="62.25" hidden="1" customHeight="1" x14ac:dyDescent="0.25">
      <c r="B18" s="205"/>
      <c r="C18" s="206"/>
      <c r="D18" s="207"/>
      <c r="E18" s="207"/>
      <c r="F18" s="206"/>
      <c r="G18" s="74" t="s">
        <v>86</v>
      </c>
      <c r="H18" s="194"/>
      <c r="I18" s="194"/>
      <c r="J18" s="194"/>
      <c r="K18" s="194">
        <f>+Mayo!K18+Junio!J18</f>
        <v>0</v>
      </c>
      <c r="L18" s="72">
        <v>1</v>
      </c>
      <c r="M18" s="73" t="s">
        <v>58</v>
      </c>
      <c r="N18" s="72">
        <v>1</v>
      </c>
      <c r="O18" s="72">
        <v>0</v>
      </c>
      <c r="P18" s="34">
        <f t="shared" ref="P18:P20" si="3">+O18/N18</f>
        <v>0</v>
      </c>
      <c r="Q18" s="34">
        <f t="shared" si="0"/>
        <v>0</v>
      </c>
      <c r="R18" s="196" t="e">
        <f t="shared" si="2"/>
        <v>#DIV/0!</v>
      </c>
      <c r="S18" s="71" t="s">
        <v>71</v>
      </c>
    </row>
    <row r="19" spans="2:67" ht="90.75" customHeight="1" x14ac:dyDescent="0.25">
      <c r="B19" s="197">
        <v>5</v>
      </c>
      <c r="C19" s="199" t="s">
        <v>56</v>
      </c>
      <c r="D19" s="201" t="s">
        <v>33</v>
      </c>
      <c r="E19" s="201" t="s">
        <v>27</v>
      </c>
      <c r="F19" s="199" t="s">
        <v>34</v>
      </c>
      <c r="G19" s="74" t="s">
        <v>87</v>
      </c>
      <c r="H19" s="193">
        <v>3250755</v>
      </c>
      <c r="I19" s="193">
        <v>3321439</v>
      </c>
      <c r="J19" s="193">
        <v>225850.65</v>
      </c>
      <c r="K19" s="193">
        <f>+Mayo!K19+Junio!J19</f>
        <v>1104706.0299999998</v>
      </c>
      <c r="L19" s="38">
        <v>15</v>
      </c>
      <c r="M19" s="36" t="s">
        <v>39</v>
      </c>
      <c r="N19" s="40">
        <v>0</v>
      </c>
      <c r="O19" s="40">
        <v>0</v>
      </c>
      <c r="P19" s="34">
        <v>0</v>
      </c>
      <c r="Q19" s="34">
        <v>0</v>
      </c>
      <c r="R19" s="195">
        <f t="shared" si="2"/>
        <v>6.7997831662722094E-2</v>
      </c>
      <c r="S19" s="71" t="s">
        <v>72</v>
      </c>
    </row>
    <row r="20" spans="2:67" ht="90" customHeight="1" x14ac:dyDescent="0.25">
      <c r="B20" s="198"/>
      <c r="C20" s="200"/>
      <c r="D20" s="202"/>
      <c r="E20" s="202"/>
      <c r="F20" s="200"/>
      <c r="G20" s="74" t="s">
        <v>88</v>
      </c>
      <c r="H20" s="194"/>
      <c r="I20" s="194"/>
      <c r="J20" s="194"/>
      <c r="K20" s="194">
        <f>+Mayo!K20+Junio!J20</f>
        <v>0</v>
      </c>
      <c r="L20" s="38">
        <v>95</v>
      </c>
      <c r="M20" s="36" t="s">
        <v>39</v>
      </c>
      <c r="N20" s="40">
        <v>12</v>
      </c>
      <c r="O20" s="40">
        <v>16</v>
      </c>
      <c r="P20" s="34">
        <f t="shared" si="3"/>
        <v>1.3333333333333333</v>
      </c>
      <c r="Q20" s="34">
        <f t="shared" si="0"/>
        <v>1.3333333333333333</v>
      </c>
      <c r="R20" s="196" t="e">
        <f t="shared" si="2"/>
        <v>#DIV/0!</v>
      </c>
      <c r="S20" s="71" t="s">
        <v>71</v>
      </c>
    </row>
    <row r="21" spans="2:67" ht="3.75" customHeight="1" x14ac:dyDescent="0.25">
      <c r="B21" s="4"/>
      <c r="C21" s="5"/>
      <c r="D21" s="11"/>
      <c r="E21" s="10"/>
      <c r="F21" s="5"/>
      <c r="G21" s="66"/>
      <c r="H21" s="19"/>
      <c r="I21" s="20"/>
      <c r="J21" s="21"/>
      <c r="K21" s="21"/>
      <c r="L21" s="5"/>
      <c r="M21" s="5"/>
      <c r="N21" s="12"/>
      <c r="O21" s="12"/>
      <c r="P21" s="12"/>
      <c r="Q21" s="5"/>
      <c r="R21" s="5"/>
      <c r="S21" s="6"/>
    </row>
    <row r="22" spans="2:67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1673395.17</v>
      </c>
      <c r="K22" s="22">
        <f>SUM(K10:K20)</f>
        <v>7781834.0999999978</v>
      </c>
    </row>
    <row r="23" spans="2:67" x14ac:dyDescent="0.25">
      <c r="B23" t="s">
        <v>151</v>
      </c>
      <c r="T23" s="183" t="s">
        <v>50</v>
      </c>
      <c r="U23" s="183"/>
      <c r="V23" s="183"/>
      <c r="W23" s="183"/>
    </row>
    <row r="24" spans="2:67" ht="18" customHeight="1" x14ac:dyDescent="0.25">
      <c r="T24" s="18"/>
      <c r="U24" s="190" t="s">
        <v>42</v>
      </c>
      <c r="V24" s="190"/>
      <c r="W24" s="190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</row>
    <row r="25" spans="2:67" ht="18" customHeight="1" x14ac:dyDescent="0.25">
      <c r="B25" s="9"/>
      <c r="T25" s="13"/>
      <c r="U25" s="190" t="s">
        <v>43</v>
      </c>
      <c r="V25" s="190"/>
      <c r="W25" s="190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</row>
    <row r="26" spans="2:67" ht="21.75" customHeight="1" x14ac:dyDescent="0.25">
      <c r="F26" s="189" t="s">
        <v>22</v>
      </c>
      <c r="G26" s="189"/>
      <c r="H26" s="189"/>
      <c r="I26" s="189"/>
      <c r="J26" s="189"/>
      <c r="K26" s="189"/>
      <c r="L26" s="189"/>
      <c r="M26" s="189"/>
      <c r="N26" s="189"/>
      <c r="T26" s="14"/>
      <c r="U26" s="190" t="s">
        <v>44</v>
      </c>
      <c r="V26" s="190"/>
      <c r="W26" s="190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</row>
    <row r="27" spans="2:67" ht="21" customHeight="1" x14ac:dyDescent="0.25">
      <c r="F27" s="189"/>
      <c r="G27" s="189"/>
      <c r="H27" s="189"/>
      <c r="I27" s="189"/>
      <c r="J27" s="189"/>
      <c r="K27" s="189"/>
      <c r="L27" s="189"/>
      <c r="M27" s="189"/>
      <c r="N27" s="189"/>
      <c r="T27" s="15"/>
      <c r="U27" s="190" t="s">
        <v>45</v>
      </c>
      <c r="V27" s="190"/>
      <c r="W27" s="190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</row>
    <row r="28" spans="2:67" ht="18" customHeight="1" x14ac:dyDescent="0.25">
      <c r="F28" s="191" t="str">
        <f>O6</f>
        <v>JUNIO</v>
      </c>
      <c r="G28" s="191"/>
      <c r="H28" s="191"/>
      <c r="I28" s="191"/>
      <c r="J28" s="191"/>
      <c r="K28" s="191"/>
      <c r="L28" s="191"/>
      <c r="M28" s="191"/>
      <c r="N28" s="191"/>
      <c r="T28" s="16"/>
      <c r="U28" s="190" t="s">
        <v>46</v>
      </c>
      <c r="V28" s="190"/>
      <c r="W28" s="190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</row>
    <row r="29" spans="2:67" ht="30" customHeight="1" x14ac:dyDescent="0.25">
      <c r="C29" s="192" t="s">
        <v>59</v>
      </c>
      <c r="D29" s="192"/>
      <c r="E29" s="192"/>
      <c r="L29" s="187" t="s">
        <v>23</v>
      </c>
      <c r="M29" s="187"/>
      <c r="N29" s="187"/>
    </row>
    <row r="33" spans="14:15" x14ac:dyDescent="0.25">
      <c r="N33" s="1"/>
      <c r="O33" s="1"/>
    </row>
    <row r="34" spans="14:15" x14ac:dyDescent="0.25">
      <c r="N34" s="1"/>
      <c r="O34" s="1"/>
    </row>
    <row r="35" spans="14:15" x14ac:dyDescent="0.25">
      <c r="N35" s="1"/>
      <c r="O35" s="1"/>
    </row>
    <row r="36" spans="14:15" x14ac:dyDescent="0.25">
      <c r="N36" s="1"/>
      <c r="O36" s="1"/>
    </row>
    <row r="37" spans="14:15" x14ac:dyDescent="0.25">
      <c r="N37" s="1"/>
      <c r="O37" s="1"/>
    </row>
    <row r="38" spans="14:15" x14ac:dyDescent="0.25">
      <c r="N38" s="1"/>
      <c r="O38" s="1"/>
    </row>
    <row r="39" spans="14:15" x14ac:dyDescent="0.25">
      <c r="N39" s="1"/>
      <c r="O39" s="1"/>
    </row>
    <row r="40" spans="14:15" x14ac:dyDescent="0.25">
      <c r="N40" s="1"/>
      <c r="O40" s="1"/>
    </row>
    <row r="41" spans="14:15" x14ac:dyDescent="0.25">
      <c r="N41" s="1"/>
      <c r="O41" s="1"/>
    </row>
    <row r="42" spans="14:15" x14ac:dyDescent="0.25">
      <c r="N42" s="1"/>
      <c r="O42" s="1"/>
    </row>
    <row r="43" spans="14:15" x14ac:dyDescent="0.25">
      <c r="N43" s="1"/>
      <c r="O43" s="1"/>
    </row>
    <row r="44" spans="14:15" x14ac:dyDescent="0.25">
      <c r="N44" s="1"/>
      <c r="O44" s="1"/>
    </row>
    <row r="45" spans="14:15" x14ac:dyDescent="0.25">
      <c r="N45" s="1"/>
      <c r="O45" s="1"/>
    </row>
    <row r="46" spans="14:15" x14ac:dyDescent="0.25">
      <c r="N46" s="1"/>
      <c r="O46" s="1"/>
    </row>
    <row r="47" spans="14:15" x14ac:dyDescent="0.25">
      <c r="N47" s="1"/>
      <c r="O47" s="1"/>
    </row>
    <row r="48" spans="14:15" x14ac:dyDescent="0.25">
      <c r="N48" s="1"/>
      <c r="O48" s="1"/>
    </row>
    <row r="49" spans="3:15" ht="46.5" customHeight="1" x14ac:dyDescent="0.25">
      <c r="N49" s="1"/>
      <c r="O49" s="1"/>
    </row>
    <row r="50" spans="3:15" ht="191.25" customHeight="1" x14ac:dyDescent="0.25">
      <c r="N50" s="1"/>
      <c r="O50" s="1"/>
    </row>
    <row r="51" spans="3:15" ht="15" customHeight="1" x14ac:dyDescent="0.25"/>
    <row r="52" spans="3:15" ht="15" customHeight="1" x14ac:dyDescent="0.25"/>
    <row r="53" spans="3:15" ht="15" customHeight="1" x14ac:dyDescent="0.25">
      <c r="G53" s="185" t="s">
        <v>36</v>
      </c>
      <c r="H53" s="185"/>
      <c r="I53" s="185"/>
      <c r="J53" s="185"/>
      <c r="K53" s="185"/>
      <c r="L53" s="185"/>
    </row>
    <row r="54" spans="3:15" ht="4.5" customHeight="1" x14ac:dyDescent="0.25">
      <c r="G54" s="185"/>
      <c r="H54" s="185"/>
      <c r="I54" s="185"/>
      <c r="J54" s="185"/>
      <c r="K54" s="185"/>
      <c r="L54" s="185"/>
    </row>
    <row r="55" spans="3:15" ht="18.75" customHeight="1" x14ac:dyDescent="0.25">
      <c r="G55" s="185"/>
      <c r="H55" s="185"/>
      <c r="I55" s="185"/>
      <c r="J55" s="185"/>
      <c r="K55" s="185"/>
      <c r="L55" s="185"/>
    </row>
    <row r="56" spans="3:15" ht="18.75" customHeight="1" x14ac:dyDescent="0.3">
      <c r="G56" s="186" t="str">
        <f>O6</f>
        <v>JUNIO</v>
      </c>
      <c r="H56" s="186"/>
      <c r="I56" s="186"/>
      <c r="J56" s="186"/>
      <c r="K56" s="186"/>
      <c r="L56" s="186"/>
    </row>
    <row r="57" spans="3:15" ht="22.5" customHeight="1" x14ac:dyDescent="0.25"/>
    <row r="58" spans="3:15" ht="13.5" customHeight="1" x14ac:dyDescent="0.25">
      <c r="C58" s="187" t="s">
        <v>24</v>
      </c>
      <c r="D58" s="187"/>
      <c r="E58" s="187"/>
      <c r="L58" s="188" t="s">
        <v>24</v>
      </c>
      <c r="M58" s="188"/>
      <c r="N58" s="188"/>
    </row>
    <row r="59" spans="3:15" ht="30" customHeight="1" x14ac:dyDescent="0.25"/>
    <row r="75" spans="16:19" ht="39" customHeight="1" x14ac:dyDescent="0.25"/>
    <row r="76" spans="16:19" ht="30" customHeight="1" x14ac:dyDescent="0.25"/>
    <row r="79" spans="16:19" ht="26.25" customHeight="1" x14ac:dyDescent="0.25"/>
    <row r="80" spans="16:19" ht="30.75" customHeight="1" x14ac:dyDescent="0.25">
      <c r="P80" s="183"/>
      <c r="Q80" s="183"/>
      <c r="R80" s="183"/>
      <c r="S80" s="183"/>
    </row>
    <row r="81" spans="10:19" ht="34.5" customHeight="1" x14ac:dyDescent="0.25">
      <c r="P81" s="183"/>
      <c r="Q81" s="183"/>
      <c r="R81" s="183"/>
      <c r="S81" s="183"/>
    </row>
    <row r="82" spans="10:19" ht="27.75" customHeight="1" x14ac:dyDescent="0.25">
      <c r="P82" s="183" t="s">
        <v>50</v>
      </c>
      <c r="Q82" s="183"/>
      <c r="R82" s="183"/>
      <c r="S82" s="183"/>
    </row>
    <row r="83" spans="10:19" ht="18" x14ac:dyDescent="0.25">
      <c r="P83" s="18"/>
      <c r="Q83" s="184" t="s">
        <v>42</v>
      </c>
      <c r="R83" s="184"/>
      <c r="S83" s="184"/>
    </row>
    <row r="84" spans="10:19" ht="18" x14ac:dyDescent="0.25">
      <c r="P84" s="13"/>
      <c r="Q84" s="184" t="s">
        <v>43</v>
      </c>
      <c r="R84" s="184"/>
      <c r="S84" s="184"/>
    </row>
    <row r="85" spans="10:19" ht="18" x14ac:dyDescent="0.25">
      <c r="P85" s="14"/>
      <c r="Q85" s="184" t="s">
        <v>44</v>
      </c>
      <c r="R85" s="184"/>
      <c r="S85" s="184"/>
    </row>
    <row r="86" spans="10:19" ht="18" x14ac:dyDescent="0.25">
      <c r="P86" s="15"/>
      <c r="Q86" s="184" t="s">
        <v>45</v>
      </c>
      <c r="R86" s="184"/>
      <c r="S86" s="184"/>
    </row>
    <row r="87" spans="10:19" ht="25.5" customHeight="1" x14ac:dyDescent="0.25">
      <c r="P87" s="16"/>
      <c r="Q87" s="184" t="s">
        <v>46</v>
      </c>
      <c r="R87" s="184"/>
      <c r="S87" s="184"/>
    </row>
    <row r="92" spans="10:19" x14ac:dyDescent="0.25">
      <c r="J92" s="1" t="s">
        <v>63</v>
      </c>
    </row>
  </sheetData>
  <mergeCells count="72">
    <mergeCell ref="C1:C3"/>
    <mergeCell ref="D1:F1"/>
    <mergeCell ref="H1:J1"/>
    <mergeCell ref="D2:F2"/>
    <mergeCell ref="H2:Q2"/>
    <mergeCell ref="D3:F3"/>
    <mergeCell ref="H3:J3"/>
    <mergeCell ref="B5:N5"/>
    <mergeCell ref="O5:R5"/>
    <mergeCell ref="B6:N6"/>
    <mergeCell ref="O6:R6"/>
    <mergeCell ref="B8:B9"/>
    <mergeCell ref="C8:C9"/>
    <mergeCell ref="D8:E8"/>
    <mergeCell ref="F8:F9"/>
    <mergeCell ref="G8:K8"/>
    <mergeCell ref="L8:P8"/>
    <mergeCell ref="Q8:Q9"/>
    <mergeCell ref="R8:R9"/>
    <mergeCell ref="S8:S9"/>
    <mergeCell ref="A11:A14"/>
    <mergeCell ref="B11:B14"/>
    <mergeCell ref="C11:C15"/>
    <mergeCell ref="D11:D14"/>
    <mergeCell ref="E11:E14"/>
    <mergeCell ref="H11:H16"/>
    <mergeCell ref="I11:I16"/>
    <mergeCell ref="J11:J16"/>
    <mergeCell ref="K11:K16"/>
    <mergeCell ref="R11:R16"/>
    <mergeCell ref="B17:B18"/>
    <mergeCell ref="C17:C18"/>
    <mergeCell ref="D17:D18"/>
    <mergeCell ref="E17:E18"/>
    <mergeCell ref="F17:F18"/>
    <mergeCell ref="H17:H18"/>
    <mergeCell ref="I17:I18"/>
    <mergeCell ref="B19:B20"/>
    <mergeCell ref="C19:C20"/>
    <mergeCell ref="D19:D20"/>
    <mergeCell ref="E19:E20"/>
    <mergeCell ref="F19:F20"/>
    <mergeCell ref="T23:W23"/>
    <mergeCell ref="U24:W24"/>
    <mergeCell ref="U25:W25"/>
    <mergeCell ref="J17:J18"/>
    <mergeCell ref="K17:K18"/>
    <mergeCell ref="R17:R18"/>
    <mergeCell ref="C29:E29"/>
    <mergeCell ref="L29:N29"/>
    <mergeCell ref="J19:J20"/>
    <mergeCell ref="K19:K20"/>
    <mergeCell ref="R19:R20"/>
    <mergeCell ref="H19:H20"/>
    <mergeCell ref="I19:I20"/>
    <mergeCell ref="F26:N27"/>
    <mergeCell ref="U26:W26"/>
    <mergeCell ref="U27:W27"/>
    <mergeCell ref="F28:N28"/>
    <mergeCell ref="U28:W28"/>
    <mergeCell ref="Q87:S87"/>
    <mergeCell ref="G53:L55"/>
    <mergeCell ref="G56:L56"/>
    <mergeCell ref="C58:E58"/>
    <mergeCell ref="L58:N58"/>
    <mergeCell ref="P80:S80"/>
    <mergeCell ref="P81:S81"/>
    <mergeCell ref="P82:S82"/>
    <mergeCell ref="Q83:S83"/>
    <mergeCell ref="Q84:S84"/>
    <mergeCell ref="Q85:S85"/>
    <mergeCell ref="Q86:S86"/>
  </mergeCells>
  <conditionalFormatting sqref="T24">
    <cfRule type="cellIs" priority="13" operator="greaterThanOrEqual">
      <formula>100</formula>
    </cfRule>
  </conditionalFormatting>
  <conditionalFormatting sqref="P10:P20">
    <cfRule type="cellIs" dxfId="81" priority="5" operator="between">
      <formula>0.7</formula>
      <formula>0.9</formula>
    </cfRule>
    <cfRule type="cellIs" dxfId="80" priority="6" operator="lessThan">
      <formula>0.5</formula>
    </cfRule>
    <cfRule type="cellIs" dxfId="79" priority="7" operator="between">
      <formula>0.5</formula>
      <formula>0.69</formula>
    </cfRule>
    <cfRule type="cellIs" dxfId="78" priority="8" operator="between">
      <formula>0.7</formula>
      <formula>0.89</formula>
    </cfRule>
    <cfRule type="cellIs" dxfId="77" priority="9" operator="between">
      <formula>0.7</formula>
      <formula>0.89</formula>
    </cfRule>
    <cfRule type="cellIs" dxfId="76" priority="10" operator="greaterThan">
      <formula>0.99</formula>
    </cfRule>
    <cfRule type="cellIs" dxfId="75" priority="11" operator="between">
      <formula>0.9</formula>
      <formula>0.99</formula>
    </cfRule>
    <cfRule type="cellIs" dxfId="74" priority="12" operator="greaterThan">
      <formula>1</formula>
    </cfRule>
  </conditionalFormatting>
  <conditionalFormatting sqref="P10:P20">
    <cfRule type="cellIs" dxfId="73" priority="4" operator="between">
      <formula>0.7</formula>
      <formula>0.8999</formula>
    </cfRule>
  </conditionalFormatting>
  <conditionalFormatting sqref="P15:P20">
    <cfRule type="cellIs" dxfId="72" priority="3" operator="between">
      <formula>0.9</formula>
      <formula>0.9999</formula>
    </cfRule>
  </conditionalFormatting>
  <conditionalFormatting sqref="P83">
    <cfRule type="cellIs" priority="2" operator="greaterThanOrEqual">
      <formula>100</formula>
    </cfRule>
  </conditionalFormatting>
  <conditionalFormatting sqref="P10">
    <cfRule type="cellIs" dxfId="71" priority="1" operator="between">
      <formula>0.9</formula>
      <formula>0.9999</formula>
    </cfRule>
  </conditionalFormatting>
  <printOptions horizontalCentered="1" verticalCentered="1"/>
  <pageMargins left="0.7" right="0.7" top="0.75" bottom="0.41" header="0.3" footer="0.3"/>
  <pageSetup scale="43" fitToHeight="0" orientation="landscape" horizontalDpi="4294967293" verticalDpi="4294967293" r:id="rId1"/>
  <rowBreaks count="3" manualBreakCount="3">
    <brk id="24" max="16" man="1"/>
    <brk id="50" max="16383" man="1"/>
    <brk id="88" max="16" man="1"/>
  </rowBreaks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92"/>
  <sheetViews>
    <sheetView showGridLines="0" view="pageBreakPreview" zoomScale="60" zoomScaleNormal="60" workbookViewId="0">
      <selection activeCell="J19" sqref="J19:J20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0" width="18.28515625" style="1" bestFit="1" customWidth="1"/>
    <col min="11" max="11" width="18.28515625" style="1" customWidth="1"/>
    <col min="12" max="12" width="18" style="1" bestFit="1" customWidth="1"/>
    <col min="13" max="13" width="14.42578125" style="1" customWidth="1"/>
    <col min="14" max="14" width="20.85546875" style="3" bestFit="1" customWidth="1"/>
    <col min="15" max="15" width="14.5703125" style="3" customWidth="1"/>
    <col min="16" max="16" width="15.42578125" style="1" customWidth="1"/>
    <col min="17" max="17" width="11.140625" style="1" bestFit="1" customWidth="1"/>
    <col min="18" max="18" width="11.7109375" style="1" customWidth="1"/>
    <col min="19" max="19" width="33.85546875" style="1" hidden="1" customWidth="1"/>
    <col min="20" max="33" width="11.42578125" style="1"/>
  </cols>
  <sheetData>
    <row r="1" spans="1:33" s="8" customFormat="1" ht="12" customHeight="1" x14ac:dyDescent="0.2">
      <c r="C1" s="229" t="s">
        <v>6</v>
      </c>
      <c r="D1" s="230" t="s">
        <v>7</v>
      </c>
      <c r="E1" s="230"/>
      <c r="F1" s="230"/>
      <c r="G1" s="171"/>
      <c r="H1" s="230" t="s">
        <v>8</v>
      </c>
      <c r="I1" s="230"/>
      <c r="J1" s="230"/>
      <c r="K1" s="172"/>
      <c r="L1" s="7"/>
      <c r="M1" s="7"/>
      <c r="N1" s="75"/>
      <c r="O1" s="75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</row>
    <row r="2" spans="1:33" s="8" customFormat="1" ht="12" customHeight="1" x14ac:dyDescent="0.2">
      <c r="C2" s="229"/>
      <c r="D2" s="230" t="s">
        <v>19</v>
      </c>
      <c r="E2" s="230"/>
      <c r="F2" s="230"/>
      <c r="G2" s="171"/>
      <c r="H2" s="230" t="s">
        <v>20</v>
      </c>
      <c r="I2" s="230"/>
      <c r="J2" s="230"/>
      <c r="K2" s="230"/>
      <c r="L2" s="230"/>
      <c r="M2" s="230"/>
      <c r="N2" s="230"/>
      <c r="O2" s="230"/>
      <c r="P2" s="230"/>
      <c r="Q2" s="23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</row>
    <row r="3" spans="1:33" s="8" customFormat="1" ht="12" customHeight="1" x14ac:dyDescent="0.2">
      <c r="C3" s="229"/>
      <c r="D3" s="230" t="s">
        <v>41</v>
      </c>
      <c r="E3" s="230"/>
      <c r="F3" s="230"/>
      <c r="G3" s="171"/>
      <c r="H3" s="230" t="s">
        <v>9</v>
      </c>
      <c r="I3" s="230"/>
      <c r="J3" s="230"/>
      <c r="K3" s="172"/>
      <c r="L3" s="171"/>
      <c r="M3" s="171"/>
      <c r="N3" s="75"/>
      <c r="O3" s="75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</row>
    <row r="5" spans="1:33" ht="21" x14ac:dyDescent="0.35">
      <c r="B5" s="217" t="s">
        <v>52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8" t="s">
        <v>51</v>
      </c>
      <c r="P5" s="219"/>
      <c r="Q5" s="219"/>
      <c r="R5" s="219"/>
      <c r="S5" s="77"/>
    </row>
    <row r="6" spans="1:33" ht="21" x14ac:dyDescent="0.35">
      <c r="B6" s="217" t="s">
        <v>93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20" t="s">
        <v>76</v>
      </c>
      <c r="P6" s="220"/>
      <c r="Q6" s="220"/>
      <c r="R6" s="220"/>
      <c r="S6" s="76"/>
    </row>
    <row r="7" spans="1:33" ht="6" customHeight="1" x14ac:dyDescent="0.25"/>
    <row r="8" spans="1:33" s="2" customFormat="1" ht="32.25" customHeight="1" x14ac:dyDescent="0.25">
      <c r="B8" s="221" t="s">
        <v>1</v>
      </c>
      <c r="C8" s="208" t="s">
        <v>10</v>
      </c>
      <c r="D8" s="223" t="s">
        <v>11</v>
      </c>
      <c r="E8" s="224"/>
      <c r="F8" s="208" t="s">
        <v>14</v>
      </c>
      <c r="G8" s="223" t="s">
        <v>66</v>
      </c>
      <c r="H8" s="224"/>
      <c r="I8" s="224"/>
      <c r="J8" s="224"/>
      <c r="K8" s="225"/>
      <c r="L8" s="226" t="s">
        <v>3</v>
      </c>
      <c r="M8" s="227"/>
      <c r="N8" s="227"/>
      <c r="O8" s="227"/>
      <c r="P8" s="228"/>
      <c r="Q8" s="208" t="s">
        <v>0</v>
      </c>
      <c r="R8" s="208" t="s">
        <v>4</v>
      </c>
      <c r="S8" s="210" t="s">
        <v>18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ht="49.5" customHeight="1" x14ac:dyDescent="0.25">
      <c r="B9" s="222"/>
      <c r="C9" s="209"/>
      <c r="D9" s="170" t="s">
        <v>12</v>
      </c>
      <c r="E9" s="170" t="s">
        <v>13</v>
      </c>
      <c r="F9" s="209"/>
      <c r="G9" s="170" t="s">
        <v>96</v>
      </c>
      <c r="H9" s="170" t="s">
        <v>15</v>
      </c>
      <c r="I9" s="170" t="s">
        <v>16</v>
      </c>
      <c r="J9" s="170" t="s">
        <v>148</v>
      </c>
      <c r="K9" s="173" t="s">
        <v>147</v>
      </c>
      <c r="L9" s="170" t="s">
        <v>94</v>
      </c>
      <c r="M9" s="28" t="s">
        <v>2</v>
      </c>
      <c r="N9" s="28" t="s">
        <v>95</v>
      </c>
      <c r="O9" s="28" t="s">
        <v>118</v>
      </c>
      <c r="P9" s="28" t="s">
        <v>40</v>
      </c>
      <c r="Q9" s="209"/>
      <c r="R9" s="209"/>
      <c r="S9" s="210"/>
    </row>
    <row r="10" spans="1:33" ht="51.75" customHeight="1" x14ac:dyDescent="0.25">
      <c r="B10" s="167">
        <v>1</v>
      </c>
      <c r="C10" s="29" t="s">
        <v>25</v>
      </c>
      <c r="D10" s="169" t="s">
        <v>26</v>
      </c>
      <c r="E10" s="169" t="s">
        <v>27</v>
      </c>
      <c r="F10" s="168" t="s">
        <v>28</v>
      </c>
      <c r="G10" s="74" t="s">
        <v>28</v>
      </c>
      <c r="H10" s="32">
        <v>13123671</v>
      </c>
      <c r="I10" s="32">
        <v>13594931</v>
      </c>
      <c r="J10" s="32">
        <v>736082.11</v>
      </c>
      <c r="K10" s="32">
        <f>+J10+Abril!J10+Marzo!J10+Febrero!J10+Enero!J10</f>
        <v>3624647.0799999996</v>
      </c>
      <c r="L10" s="33">
        <v>12</v>
      </c>
      <c r="M10" s="33" t="s">
        <v>53</v>
      </c>
      <c r="N10" s="33">
        <v>2</v>
      </c>
      <c r="O10" s="33">
        <v>2</v>
      </c>
      <c r="P10" s="34">
        <f>+O10/N10</f>
        <v>1</v>
      </c>
      <c r="Q10" s="35">
        <v>0</v>
      </c>
      <c r="R10" s="35">
        <f>+J10/I10</f>
        <v>5.4143865092069976E-2</v>
      </c>
      <c r="S10" s="70" t="s">
        <v>60</v>
      </c>
    </row>
    <row r="11" spans="1:33" ht="75" x14ac:dyDescent="0.25">
      <c r="A11" s="211"/>
      <c r="B11" s="214">
        <v>2</v>
      </c>
      <c r="C11" s="199" t="s">
        <v>54</v>
      </c>
      <c r="D11" s="201" t="s">
        <v>29</v>
      </c>
      <c r="E11" s="201" t="s">
        <v>27</v>
      </c>
      <c r="F11" s="36" t="s">
        <v>47</v>
      </c>
      <c r="G11" s="74" t="s">
        <v>79</v>
      </c>
      <c r="H11" s="193">
        <v>8670574</v>
      </c>
      <c r="I11" s="193">
        <v>9328630</v>
      </c>
      <c r="J11" s="193">
        <v>400491.93</v>
      </c>
      <c r="K11" s="193">
        <f>+J11+Abril!J11+Marzo!J11+Febrero!J11+Enero!J11</f>
        <v>1584121.96</v>
      </c>
      <c r="L11" s="37">
        <v>7790255.9999999991</v>
      </c>
      <c r="M11" s="36" t="s">
        <v>35</v>
      </c>
      <c r="N11" s="40">
        <v>425866</v>
      </c>
      <c r="O11" s="40">
        <v>257329</v>
      </c>
      <c r="P11" s="34">
        <f>+O11/N11</f>
        <v>0.60424875430299674</v>
      </c>
      <c r="Q11" s="34">
        <f>+O11/N11</f>
        <v>0.60424875430299674</v>
      </c>
      <c r="R11" s="195">
        <f>+J11/I11</f>
        <v>4.2931484044280883E-2</v>
      </c>
      <c r="S11" s="71" t="s">
        <v>65</v>
      </c>
    </row>
    <row r="12" spans="1:33" ht="119.25" customHeight="1" x14ac:dyDescent="0.25">
      <c r="A12" s="212"/>
      <c r="B12" s="215"/>
      <c r="C12" s="200"/>
      <c r="D12" s="202"/>
      <c r="E12" s="202"/>
      <c r="F12" s="164" t="s">
        <v>30</v>
      </c>
      <c r="G12" s="74" t="s">
        <v>80</v>
      </c>
      <c r="H12" s="194"/>
      <c r="I12" s="194"/>
      <c r="J12" s="194"/>
      <c r="K12" s="194">
        <f>+J12+Abril!J12+Marzo!J12+Febrero!J12+Enero!J12</f>
        <v>0</v>
      </c>
      <c r="L12" s="40">
        <v>12</v>
      </c>
      <c r="M12" s="36" t="s">
        <v>53</v>
      </c>
      <c r="N12" s="40">
        <v>1</v>
      </c>
      <c r="O12" s="41">
        <v>1</v>
      </c>
      <c r="P12" s="34">
        <f>+O12/N12</f>
        <v>1</v>
      </c>
      <c r="Q12" s="34">
        <f t="shared" ref="Q12:Q18" si="0">+O12/N12</f>
        <v>1</v>
      </c>
      <c r="R12" s="196"/>
      <c r="S12" s="71" t="s">
        <v>69</v>
      </c>
    </row>
    <row r="13" spans="1:33" ht="93.75" customHeight="1" x14ac:dyDescent="0.25">
      <c r="A13" s="212"/>
      <c r="B13" s="215"/>
      <c r="C13" s="200"/>
      <c r="D13" s="202"/>
      <c r="E13" s="202"/>
      <c r="F13" s="164" t="s">
        <v>57</v>
      </c>
      <c r="G13" s="74" t="s">
        <v>81</v>
      </c>
      <c r="H13" s="194"/>
      <c r="I13" s="194"/>
      <c r="J13" s="194"/>
      <c r="K13" s="194">
        <f>+J13+Abril!J13+Marzo!J13+Febrero!J13+Enero!J13</f>
        <v>0</v>
      </c>
      <c r="L13" s="40">
        <v>341291</v>
      </c>
      <c r="M13" s="36" t="s">
        <v>35</v>
      </c>
      <c r="N13" s="40">
        <v>3642</v>
      </c>
      <c r="O13" s="40">
        <v>3912</v>
      </c>
      <c r="P13" s="34">
        <f t="shared" ref="P13:P15" si="1">+O13/N13</f>
        <v>1.0741350906095553</v>
      </c>
      <c r="Q13" s="34">
        <f t="shared" si="0"/>
        <v>1.0741350906095553</v>
      </c>
      <c r="R13" s="196"/>
      <c r="S13" s="71" t="s">
        <v>65</v>
      </c>
    </row>
    <row r="14" spans="1:33" ht="56.25" x14ac:dyDescent="0.25">
      <c r="A14" s="213"/>
      <c r="B14" s="216"/>
      <c r="C14" s="200"/>
      <c r="D14" s="207"/>
      <c r="E14" s="207"/>
      <c r="F14" s="36" t="s">
        <v>48</v>
      </c>
      <c r="G14" s="74" t="s">
        <v>82</v>
      </c>
      <c r="H14" s="194"/>
      <c r="I14" s="194"/>
      <c r="J14" s="194"/>
      <c r="K14" s="194">
        <f>+J14+Abril!J14+Marzo!J14+Febrero!J14+Enero!J14</f>
        <v>0</v>
      </c>
      <c r="L14" s="40">
        <v>65</v>
      </c>
      <c r="M14" s="36" t="s">
        <v>38</v>
      </c>
      <c r="N14" s="40">
        <v>8</v>
      </c>
      <c r="O14" s="40">
        <v>6</v>
      </c>
      <c r="P14" s="34">
        <f t="shared" si="1"/>
        <v>0.75</v>
      </c>
      <c r="Q14" s="34">
        <f t="shared" si="0"/>
        <v>0.75</v>
      </c>
      <c r="R14" s="196"/>
      <c r="S14" s="71" t="s">
        <v>65</v>
      </c>
    </row>
    <row r="15" spans="1:33" ht="96" customHeight="1" x14ac:dyDescent="0.25">
      <c r="B15" s="163">
        <v>3</v>
      </c>
      <c r="C15" s="200"/>
      <c r="D15" s="166" t="s">
        <v>31</v>
      </c>
      <c r="E15" s="166" t="s">
        <v>27</v>
      </c>
      <c r="F15" s="164" t="s">
        <v>49</v>
      </c>
      <c r="G15" s="74" t="s">
        <v>83</v>
      </c>
      <c r="H15" s="194"/>
      <c r="I15" s="194"/>
      <c r="J15" s="194"/>
      <c r="K15" s="194">
        <f>+J15+Abril!J15+Marzo!J15+Febrero!J15+Enero!J15</f>
        <v>0</v>
      </c>
      <c r="L15" s="40">
        <v>50000</v>
      </c>
      <c r="M15" s="36" t="s">
        <v>37</v>
      </c>
      <c r="N15" s="40">
        <v>2300</v>
      </c>
      <c r="O15" s="40">
        <v>1090</v>
      </c>
      <c r="P15" s="34">
        <f t="shared" si="1"/>
        <v>0.47391304347826085</v>
      </c>
      <c r="Q15" s="34">
        <v>0</v>
      </c>
      <c r="R15" s="196"/>
      <c r="S15" s="71" t="s">
        <v>65</v>
      </c>
    </row>
    <row r="16" spans="1:33" ht="150" x14ac:dyDescent="0.25">
      <c r="B16" s="163"/>
      <c r="C16" s="165"/>
      <c r="D16" s="166" t="s">
        <v>31</v>
      </c>
      <c r="E16" s="166" t="s">
        <v>27</v>
      </c>
      <c r="F16" s="164" t="s">
        <v>62</v>
      </c>
      <c r="G16" s="74" t="s">
        <v>84</v>
      </c>
      <c r="H16" s="203"/>
      <c r="I16" s="203"/>
      <c r="J16" s="203"/>
      <c r="K16" s="203">
        <f>+J16+Abril!J16+Marzo!J16+Febrero!J16+Enero!J16</f>
        <v>0</v>
      </c>
      <c r="L16" s="40">
        <v>499</v>
      </c>
      <c r="M16" s="36" t="s">
        <v>61</v>
      </c>
      <c r="N16" s="40">
        <v>50</v>
      </c>
      <c r="O16" s="40">
        <v>2</v>
      </c>
      <c r="P16" s="34">
        <f>+O16/N16</f>
        <v>0.04</v>
      </c>
      <c r="Q16" s="34">
        <f t="shared" si="0"/>
        <v>0.04</v>
      </c>
      <c r="R16" s="204"/>
      <c r="S16" s="71" t="s">
        <v>70</v>
      </c>
    </row>
    <row r="17" spans="2:67" ht="81.75" customHeight="1" x14ac:dyDescent="0.25">
      <c r="B17" s="197">
        <v>4</v>
      </c>
      <c r="C17" s="199" t="s">
        <v>55</v>
      </c>
      <c r="D17" s="201" t="s">
        <v>32</v>
      </c>
      <c r="E17" s="201" t="s">
        <v>27</v>
      </c>
      <c r="F17" s="199" t="s">
        <v>34</v>
      </c>
      <c r="G17" s="74" t="s">
        <v>85</v>
      </c>
      <c r="H17" s="193">
        <v>4255000</v>
      </c>
      <c r="I17" s="193">
        <v>3055000</v>
      </c>
      <c r="J17" s="193">
        <v>20814.509999999998</v>
      </c>
      <c r="K17" s="193">
        <f>+J17+Abril!J17+Marzo!J17+Febrero!J17+Enero!J17</f>
        <v>20814.509999999998</v>
      </c>
      <c r="L17" s="40">
        <v>102804</v>
      </c>
      <c r="M17" s="36" t="s">
        <v>35</v>
      </c>
      <c r="N17" s="40">
        <v>20000</v>
      </c>
      <c r="O17" s="40">
        <v>0</v>
      </c>
      <c r="P17" s="34">
        <v>0</v>
      </c>
      <c r="Q17" s="34">
        <v>0</v>
      </c>
      <c r="R17" s="195">
        <f t="shared" ref="R17:R20" si="2">+J17/I17</f>
        <v>6.8132602291325686E-3</v>
      </c>
      <c r="S17" s="71" t="s">
        <v>71</v>
      </c>
    </row>
    <row r="18" spans="2:67" ht="62.25" hidden="1" customHeight="1" x14ac:dyDescent="0.25">
      <c r="B18" s="205"/>
      <c r="C18" s="206"/>
      <c r="D18" s="207"/>
      <c r="E18" s="207"/>
      <c r="F18" s="206"/>
      <c r="G18" s="74" t="s">
        <v>86</v>
      </c>
      <c r="H18" s="194"/>
      <c r="I18" s="194"/>
      <c r="J18" s="194"/>
      <c r="K18" s="194">
        <f>+J18+Abril!J18+Marzo!J18+Febrero!J18+Enero!J18</f>
        <v>0</v>
      </c>
      <c r="L18" s="72">
        <v>1</v>
      </c>
      <c r="M18" s="73" t="s">
        <v>58</v>
      </c>
      <c r="N18" s="72">
        <v>1</v>
      </c>
      <c r="O18" s="72">
        <v>0</v>
      </c>
      <c r="P18" s="34">
        <f t="shared" ref="P18:P20" si="3">+O18/N18</f>
        <v>0</v>
      </c>
      <c r="Q18" s="34">
        <f t="shared" si="0"/>
        <v>0</v>
      </c>
      <c r="R18" s="196" t="e">
        <f t="shared" si="2"/>
        <v>#DIV/0!</v>
      </c>
      <c r="S18" s="71" t="s">
        <v>71</v>
      </c>
    </row>
    <row r="19" spans="2:67" ht="90.75" customHeight="1" x14ac:dyDescent="0.25">
      <c r="B19" s="197">
        <v>5</v>
      </c>
      <c r="C19" s="199" t="s">
        <v>56</v>
      </c>
      <c r="D19" s="201" t="s">
        <v>33</v>
      </c>
      <c r="E19" s="201" t="s">
        <v>27</v>
      </c>
      <c r="F19" s="199" t="s">
        <v>34</v>
      </c>
      <c r="G19" s="74" t="s">
        <v>87</v>
      </c>
      <c r="H19" s="193">
        <v>3250755</v>
      </c>
      <c r="I19" s="193">
        <v>3321439</v>
      </c>
      <c r="J19" s="193">
        <v>224602.76</v>
      </c>
      <c r="K19" s="193">
        <f>+J19+Abril!J19+Marzo!J19+Febrero!J19+Enero!J19</f>
        <v>878855.37999999989</v>
      </c>
      <c r="L19" s="38">
        <v>15</v>
      </c>
      <c r="M19" s="36" t="s">
        <v>39</v>
      </c>
      <c r="N19" s="40">
        <v>0</v>
      </c>
      <c r="O19" s="40">
        <v>0</v>
      </c>
      <c r="P19" s="34">
        <v>0</v>
      </c>
      <c r="Q19" s="34">
        <v>0</v>
      </c>
      <c r="R19" s="195">
        <f t="shared" si="2"/>
        <v>6.7622124025158978E-2</v>
      </c>
      <c r="S19" s="71" t="s">
        <v>72</v>
      </c>
    </row>
    <row r="20" spans="2:67" ht="90" customHeight="1" x14ac:dyDescent="0.25">
      <c r="B20" s="198"/>
      <c r="C20" s="200"/>
      <c r="D20" s="202"/>
      <c r="E20" s="202"/>
      <c r="F20" s="200"/>
      <c r="G20" s="74" t="s">
        <v>88</v>
      </c>
      <c r="H20" s="194"/>
      <c r="I20" s="194"/>
      <c r="J20" s="194"/>
      <c r="K20" s="194">
        <f>+J20+Abril!J20+Marzo!J20+Febrero!J20+Enero!J20</f>
        <v>0</v>
      </c>
      <c r="L20" s="38">
        <v>95</v>
      </c>
      <c r="M20" s="36" t="s">
        <v>39</v>
      </c>
      <c r="N20" s="40">
        <v>12</v>
      </c>
      <c r="O20" s="40">
        <v>16</v>
      </c>
      <c r="P20" s="34">
        <f t="shared" si="3"/>
        <v>1.3333333333333333</v>
      </c>
      <c r="Q20" s="34">
        <v>0</v>
      </c>
      <c r="R20" s="196" t="e">
        <f t="shared" si="2"/>
        <v>#DIV/0!</v>
      </c>
      <c r="S20" s="71" t="s">
        <v>71</v>
      </c>
    </row>
    <row r="21" spans="2:67" ht="3.75" customHeight="1" x14ac:dyDescent="0.25">
      <c r="B21" s="4"/>
      <c r="C21" s="5"/>
      <c r="D21" s="11"/>
      <c r="E21" s="10"/>
      <c r="F21" s="5"/>
      <c r="G21" s="66"/>
      <c r="H21" s="19"/>
      <c r="I21" s="20"/>
      <c r="J21" s="21"/>
      <c r="K21" s="21"/>
      <c r="L21" s="5"/>
      <c r="M21" s="5"/>
      <c r="N21" s="12"/>
      <c r="O21" s="12"/>
      <c r="P21" s="12"/>
      <c r="Q21" s="5"/>
      <c r="R21" s="5"/>
      <c r="S21" s="6"/>
    </row>
    <row r="22" spans="2:67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1381991.31</v>
      </c>
      <c r="K22" s="22">
        <f>SUM(K10:K20)</f>
        <v>6108438.9299999988</v>
      </c>
    </row>
    <row r="23" spans="2:67" x14ac:dyDescent="0.25">
      <c r="B23" t="s">
        <v>149</v>
      </c>
      <c r="T23" s="183" t="s">
        <v>50</v>
      </c>
      <c r="U23" s="183"/>
      <c r="V23" s="183"/>
      <c r="W23" s="183"/>
    </row>
    <row r="24" spans="2:67" ht="18" customHeight="1" x14ac:dyDescent="0.25">
      <c r="T24" s="18"/>
      <c r="U24" s="190" t="s">
        <v>42</v>
      </c>
      <c r="V24" s="190"/>
      <c r="W24" s="190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</row>
    <row r="25" spans="2:67" ht="18" customHeight="1" x14ac:dyDescent="0.25">
      <c r="B25" s="9"/>
      <c r="T25" s="13"/>
      <c r="U25" s="190" t="s">
        <v>43</v>
      </c>
      <c r="V25" s="190"/>
      <c r="W25" s="190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</row>
    <row r="26" spans="2:67" ht="21.75" customHeight="1" x14ac:dyDescent="0.25">
      <c r="F26" s="189" t="s">
        <v>22</v>
      </c>
      <c r="G26" s="189"/>
      <c r="H26" s="189"/>
      <c r="I26" s="189"/>
      <c r="J26" s="189"/>
      <c r="K26" s="189"/>
      <c r="L26" s="189"/>
      <c r="M26" s="189"/>
      <c r="N26" s="189"/>
      <c r="T26" s="14"/>
      <c r="U26" s="190" t="s">
        <v>44</v>
      </c>
      <c r="V26" s="190"/>
      <c r="W26" s="190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</row>
    <row r="27" spans="2:67" ht="21" customHeight="1" x14ac:dyDescent="0.25">
      <c r="F27" s="189"/>
      <c r="G27" s="189"/>
      <c r="H27" s="189"/>
      <c r="I27" s="189"/>
      <c r="J27" s="189"/>
      <c r="K27" s="189"/>
      <c r="L27" s="189"/>
      <c r="M27" s="189"/>
      <c r="N27" s="189"/>
      <c r="T27" s="15"/>
      <c r="U27" s="190" t="s">
        <v>45</v>
      </c>
      <c r="V27" s="190"/>
      <c r="W27" s="190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</row>
    <row r="28" spans="2:67" ht="18" customHeight="1" x14ac:dyDescent="0.25">
      <c r="F28" s="191" t="str">
        <f>O6</f>
        <v>MAYO</v>
      </c>
      <c r="G28" s="191"/>
      <c r="H28" s="191"/>
      <c r="I28" s="191"/>
      <c r="J28" s="191"/>
      <c r="K28" s="191"/>
      <c r="L28" s="191"/>
      <c r="M28" s="191"/>
      <c r="N28" s="191"/>
      <c r="T28" s="16"/>
      <c r="U28" s="190" t="s">
        <v>46</v>
      </c>
      <c r="V28" s="190"/>
      <c r="W28" s="190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</row>
    <row r="29" spans="2:67" ht="30" customHeight="1" x14ac:dyDescent="0.25">
      <c r="C29" s="192" t="s">
        <v>59</v>
      </c>
      <c r="D29" s="192"/>
      <c r="E29" s="192"/>
      <c r="L29" s="187" t="s">
        <v>23</v>
      </c>
      <c r="M29" s="187"/>
      <c r="N29" s="187"/>
    </row>
    <row r="33" spans="14:15" x14ac:dyDescent="0.25">
      <c r="N33" s="1"/>
      <c r="O33" s="1"/>
    </row>
    <row r="34" spans="14:15" x14ac:dyDescent="0.25">
      <c r="N34" s="1"/>
      <c r="O34" s="1"/>
    </row>
    <row r="35" spans="14:15" x14ac:dyDescent="0.25">
      <c r="N35" s="1"/>
      <c r="O35" s="1"/>
    </row>
    <row r="36" spans="14:15" x14ac:dyDescent="0.25">
      <c r="N36" s="1"/>
      <c r="O36" s="1"/>
    </row>
    <row r="37" spans="14:15" x14ac:dyDescent="0.25">
      <c r="N37" s="1"/>
      <c r="O37" s="1"/>
    </row>
    <row r="38" spans="14:15" x14ac:dyDescent="0.25">
      <c r="N38" s="1"/>
      <c r="O38" s="1"/>
    </row>
    <row r="39" spans="14:15" x14ac:dyDescent="0.25">
      <c r="N39" s="1"/>
      <c r="O39" s="1"/>
    </row>
    <row r="40" spans="14:15" x14ac:dyDescent="0.25">
      <c r="N40" s="1"/>
      <c r="O40" s="1"/>
    </row>
    <row r="41" spans="14:15" x14ac:dyDescent="0.25">
      <c r="N41" s="1"/>
      <c r="O41" s="1"/>
    </row>
    <row r="42" spans="14:15" x14ac:dyDescent="0.25">
      <c r="N42" s="1"/>
      <c r="O42" s="1"/>
    </row>
    <row r="43" spans="14:15" x14ac:dyDescent="0.25">
      <c r="N43" s="1"/>
      <c r="O43" s="1"/>
    </row>
    <row r="44" spans="14:15" x14ac:dyDescent="0.25">
      <c r="N44" s="1"/>
      <c r="O44" s="1"/>
    </row>
    <row r="45" spans="14:15" x14ac:dyDescent="0.25">
      <c r="N45" s="1"/>
      <c r="O45" s="1"/>
    </row>
    <row r="46" spans="14:15" x14ac:dyDescent="0.25">
      <c r="N46" s="1"/>
      <c r="O46" s="1"/>
    </row>
    <row r="47" spans="14:15" x14ac:dyDescent="0.25">
      <c r="N47" s="1"/>
      <c r="O47" s="1"/>
    </row>
    <row r="48" spans="14:15" x14ac:dyDescent="0.25">
      <c r="N48" s="1"/>
      <c r="O48" s="1"/>
    </row>
    <row r="49" spans="3:15" ht="46.5" customHeight="1" x14ac:dyDescent="0.25">
      <c r="N49" s="1"/>
      <c r="O49" s="1"/>
    </row>
    <row r="50" spans="3:15" ht="191.25" customHeight="1" x14ac:dyDescent="0.25">
      <c r="N50" s="1"/>
      <c r="O50" s="1"/>
    </row>
    <row r="51" spans="3:15" ht="15" customHeight="1" x14ac:dyDescent="0.25"/>
    <row r="52" spans="3:15" ht="15" customHeight="1" x14ac:dyDescent="0.25"/>
    <row r="53" spans="3:15" ht="15" customHeight="1" x14ac:dyDescent="0.25">
      <c r="G53" s="185" t="s">
        <v>36</v>
      </c>
      <c r="H53" s="185"/>
      <c r="I53" s="185"/>
      <c r="J53" s="185"/>
      <c r="K53" s="185"/>
      <c r="L53" s="185"/>
    </row>
    <row r="54" spans="3:15" ht="4.5" customHeight="1" x14ac:dyDescent="0.25">
      <c r="G54" s="185"/>
      <c r="H54" s="185"/>
      <c r="I54" s="185"/>
      <c r="J54" s="185"/>
      <c r="K54" s="185"/>
      <c r="L54" s="185"/>
    </row>
    <row r="55" spans="3:15" ht="18.75" customHeight="1" x14ac:dyDescent="0.25">
      <c r="G55" s="185"/>
      <c r="H55" s="185"/>
      <c r="I55" s="185"/>
      <c r="J55" s="185"/>
      <c r="K55" s="185"/>
      <c r="L55" s="185"/>
    </row>
    <row r="56" spans="3:15" ht="18.75" customHeight="1" x14ac:dyDescent="0.3">
      <c r="G56" s="186" t="str">
        <f>O6</f>
        <v>MAYO</v>
      </c>
      <c r="H56" s="186"/>
      <c r="I56" s="186"/>
      <c r="J56" s="186"/>
      <c r="K56" s="186"/>
      <c r="L56" s="186"/>
    </row>
    <row r="57" spans="3:15" ht="22.5" customHeight="1" x14ac:dyDescent="0.25"/>
    <row r="58" spans="3:15" ht="13.5" customHeight="1" x14ac:dyDescent="0.25">
      <c r="C58" s="187" t="s">
        <v>24</v>
      </c>
      <c r="D58" s="187"/>
      <c r="E58" s="187"/>
      <c r="L58" s="188" t="s">
        <v>24</v>
      </c>
      <c r="M58" s="188"/>
      <c r="N58" s="188"/>
    </row>
    <row r="59" spans="3:15" ht="30" customHeight="1" x14ac:dyDescent="0.25"/>
    <row r="75" spans="16:19" ht="39" customHeight="1" x14ac:dyDescent="0.25"/>
    <row r="76" spans="16:19" ht="30" customHeight="1" x14ac:dyDescent="0.25"/>
    <row r="79" spans="16:19" ht="26.25" customHeight="1" x14ac:dyDescent="0.25"/>
    <row r="80" spans="16:19" ht="30.75" customHeight="1" x14ac:dyDescent="0.25">
      <c r="P80" s="183"/>
      <c r="Q80" s="183"/>
      <c r="R80" s="183"/>
      <c r="S80" s="183"/>
    </row>
    <row r="81" spans="10:19" ht="34.5" customHeight="1" x14ac:dyDescent="0.25">
      <c r="P81" s="183"/>
      <c r="Q81" s="183"/>
      <c r="R81" s="183"/>
      <c r="S81" s="183"/>
    </row>
    <row r="82" spans="10:19" ht="27.75" customHeight="1" x14ac:dyDescent="0.25">
      <c r="P82" s="183" t="s">
        <v>50</v>
      </c>
      <c r="Q82" s="183"/>
      <c r="R82" s="183"/>
      <c r="S82" s="183"/>
    </row>
    <row r="83" spans="10:19" ht="18" x14ac:dyDescent="0.25">
      <c r="P83" s="18"/>
      <c r="Q83" s="184" t="s">
        <v>42</v>
      </c>
      <c r="R83" s="184"/>
      <c r="S83" s="184"/>
    </row>
    <row r="84" spans="10:19" ht="18" x14ac:dyDescent="0.25">
      <c r="P84" s="13"/>
      <c r="Q84" s="184" t="s">
        <v>43</v>
      </c>
      <c r="R84" s="184"/>
      <c r="S84" s="184"/>
    </row>
    <row r="85" spans="10:19" ht="18" x14ac:dyDescent="0.25">
      <c r="P85" s="14"/>
      <c r="Q85" s="184" t="s">
        <v>44</v>
      </c>
      <c r="R85" s="184"/>
      <c r="S85" s="184"/>
    </row>
    <row r="86" spans="10:19" ht="18" x14ac:dyDescent="0.25">
      <c r="P86" s="15"/>
      <c r="Q86" s="184" t="s">
        <v>45</v>
      </c>
      <c r="R86" s="184"/>
      <c r="S86" s="184"/>
    </row>
    <row r="87" spans="10:19" ht="25.5" customHeight="1" x14ac:dyDescent="0.25">
      <c r="P87" s="16"/>
      <c r="Q87" s="184" t="s">
        <v>46</v>
      </c>
      <c r="R87" s="184"/>
      <c r="S87" s="184"/>
    </row>
    <row r="92" spans="10:19" x14ac:dyDescent="0.25">
      <c r="J92" s="1" t="s">
        <v>63</v>
      </c>
    </row>
  </sheetData>
  <mergeCells count="72">
    <mergeCell ref="Q86:S86"/>
    <mergeCell ref="Q87:S87"/>
    <mergeCell ref="C58:E58"/>
    <mergeCell ref="L58:N58"/>
    <mergeCell ref="P80:S80"/>
    <mergeCell ref="P81:S81"/>
    <mergeCell ref="P82:S82"/>
    <mergeCell ref="Q83:S83"/>
    <mergeCell ref="C29:E29"/>
    <mergeCell ref="L29:N29"/>
    <mergeCell ref="G53:L55"/>
    <mergeCell ref="Q84:S84"/>
    <mergeCell ref="Q85:S85"/>
    <mergeCell ref="G56:L56"/>
    <mergeCell ref="F28:N28"/>
    <mergeCell ref="U28:W28"/>
    <mergeCell ref="H19:H20"/>
    <mergeCell ref="I19:I20"/>
    <mergeCell ref="J19:J20"/>
    <mergeCell ref="R19:R20"/>
    <mergeCell ref="K19:K20"/>
    <mergeCell ref="T23:W23"/>
    <mergeCell ref="U24:W24"/>
    <mergeCell ref="U25:W25"/>
    <mergeCell ref="F26:N27"/>
    <mergeCell ref="U26:W26"/>
    <mergeCell ref="U27:W27"/>
    <mergeCell ref="B19:B20"/>
    <mergeCell ref="C19:C20"/>
    <mergeCell ref="D19:D20"/>
    <mergeCell ref="E19:E20"/>
    <mergeCell ref="F19:F20"/>
    <mergeCell ref="H17:H18"/>
    <mergeCell ref="I17:I18"/>
    <mergeCell ref="J17:J18"/>
    <mergeCell ref="K17:K18"/>
    <mergeCell ref="R17:R18"/>
    <mergeCell ref="B17:B18"/>
    <mergeCell ref="C17:C18"/>
    <mergeCell ref="D17:D18"/>
    <mergeCell ref="E17:E18"/>
    <mergeCell ref="F17:F18"/>
    <mergeCell ref="S8:S9"/>
    <mergeCell ref="A11:A14"/>
    <mergeCell ref="B11:B14"/>
    <mergeCell ref="C11:C15"/>
    <mergeCell ref="D11:D14"/>
    <mergeCell ref="E11:E14"/>
    <mergeCell ref="H11:H16"/>
    <mergeCell ref="I11:I16"/>
    <mergeCell ref="K11:K16"/>
    <mergeCell ref="J11:J16"/>
    <mergeCell ref="R11:R16"/>
    <mergeCell ref="B5:N5"/>
    <mergeCell ref="O5:R5"/>
    <mergeCell ref="B6:N6"/>
    <mergeCell ref="O6:R6"/>
    <mergeCell ref="B8:B9"/>
    <mergeCell ref="C8:C9"/>
    <mergeCell ref="D8:E8"/>
    <mergeCell ref="F8:F9"/>
    <mergeCell ref="L8:P8"/>
    <mergeCell ref="G8:K8"/>
    <mergeCell ref="Q8:Q9"/>
    <mergeCell ref="R8:R9"/>
    <mergeCell ref="C1:C3"/>
    <mergeCell ref="D1:F1"/>
    <mergeCell ref="H1:J1"/>
    <mergeCell ref="D2:F2"/>
    <mergeCell ref="H2:Q2"/>
    <mergeCell ref="D3:F3"/>
    <mergeCell ref="H3:J3"/>
  </mergeCells>
  <conditionalFormatting sqref="T24">
    <cfRule type="cellIs" priority="12" operator="greaterThanOrEqual">
      <formula>100</formula>
    </cfRule>
  </conditionalFormatting>
  <conditionalFormatting sqref="P10:P20">
    <cfRule type="cellIs" dxfId="70" priority="4" operator="between">
      <formula>0.7</formula>
      <formula>0.9</formula>
    </cfRule>
    <cfRule type="cellIs" dxfId="69" priority="5" operator="lessThan">
      <formula>0.5</formula>
    </cfRule>
    <cfRule type="cellIs" dxfId="68" priority="6" operator="between">
      <formula>0.5</formula>
      <formula>0.69</formula>
    </cfRule>
    <cfRule type="cellIs" dxfId="67" priority="7" operator="between">
      <formula>0.7</formula>
      <formula>0.89</formula>
    </cfRule>
    <cfRule type="cellIs" dxfId="66" priority="8" operator="between">
      <formula>0.7</formula>
      <formula>0.89</formula>
    </cfRule>
    <cfRule type="cellIs" dxfId="65" priority="9" operator="greaterThan">
      <formula>0.99</formula>
    </cfRule>
    <cfRule type="cellIs" dxfId="64" priority="10" operator="between">
      <formula>0.9</formula>
      <formula>0.99</formula>
    </cfRule>
    <cfRule type="cellIs" dxfId="63" priority="11" operator="greaterThan">
      <formula>1</formula>
    </cfRule>
  </conditionalFormatting>
  <conditionalFormatting sqref="P10:P20">
    <cfRule type="cellIs" dxfId="62" priority="3" operator="between">
      <formula>0.7</formula>
      <formula>0.8999</formula>
    </cfRule>
  </conditionalFormatting>
  <conditionalFormatting sqref="P15:P20">
    <cfRule type="cellIs" dxfId="61" priority="2" operator="between">
      <formula>0.9</formula>
      <formula>0.9999</formula>
    </cfRule>
  </conditionalFormatting>
  <conditionalFormatting sqref="P83">
    <cfRule type="cellIs" priority="1" operator="greaterThanOrEqual">
      <formula>100</formula>
    </cfRule>
  </conditionalFormatting>
  <printOptions horizontalCentered="1" verticalCentered="1"/>
  <pageMargins left="0.7" right="0.7" top="0.75" bottom="0.41" header="0.3" footer="0.3"/>
  <pageSetup scale="43" fitToHeight="0" orientation="landscape" horizontalDpi="4294967293" verticalDpi="4294967293" r:id="rId1"/>
  <rowBreaks count="3" manualBreakCount="3">
    <brk id="24" max="16" man="1"/>
    <brk id="50" max="16383" man="1"/>
    <brk id="88" max="16" man="1"/>
  </rowBreaks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2"/>
  <sheetViews>
    <sheetView showGridLines="0" view="pageBreakPreview" topLeftCell="A13" zoomScale="60" zoomScaleNormal="60" workbookViewId="0">
      <selection activeCell="J21" sqref="J21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0" width="18.28515625" style="1" bestFit="1" customWidth="1"/>
    <col min="11" max="11" width="18" style="1" bestFit="1" customWidth="1"/>
    <col min="12" max="12" width="14.42578125" style="1" customWidth="1"/>
    <col min="13" max="13" width="20.85546875" style="3" bestFit="1" customWidth="1"/>
    <col min="14" max="14" width="14.5703125" style="3" customWidth="1"/>
    <col min="15" max="15" width="15.42578125" style="1" customWidth="1"/>
    <col min="16" max="16" width="11.140625" style="1" bestFit="1" customWidth="1"/>
    <col min="17" max="17" width="11.7109375" style="1" customWidth="1"/>
    <col min="18" max="18" width="33.85546875" style="1" hidden="1" customWidth="1"/>
    <col min="19" max="32" width="11.42578125" style="1"/>
  </cols>
  <sheetData>
    <row r="1" spans="1:32" s="8" customFormat="1" ht="12" customHeight="1" x14ac:dyDescent="0.2">
      <c r="C1" s="229" t="s">
        <v>6</v>
      </c>
      <c r="D1" s="230" t="s">
        <v>7</v>
      </c>
      <c r="E1" s="230"/>
      <c r="F1" s="230"/>
      <c r="G1" s="162"/>
      <c r="H1" s="230" t="s">
        <v>8</v>
      </c>
      <c r="I1" s="230"/>
      <c r="J1" s="230"/>
      <c r="K1" s="7"/>
      <c r="L1" s="7"/>
      <c r="M1" s="75"/>
      <c r="N1" s="75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</row>
    <row r="2" spans="1:32" s="8" customFormat="1" ht="12" customHeight="1" x14ac:dyDescent="0.2">
      <c r="C2" s="229"/>
      <c r="D2" s="230" t="s">
        <v>19</v>
      </c>
      <c r="E2" s="230"/>
      <c r="F2" s="230"/>
      <c r="G2" s="162"/>
      <c r="H2" s="230" t="s">
        <v>20</v>
      </c>
      <c r="I2" s="230"/>
      <c r="J2" s="230"/>
      <c r="K2" s="230"/>
      <c r="L2" s="230"/>
      <c r="M2" s="230"/>
      <c r="N2" s="230"/>
      <c r="O2" s="230"/>
      <c r="P2" s="230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</row>
    <row r="3" spans="1:32" s="8" customFormat="1" ht="12" customHeight="1" x14ac:dyDescent="0.2">
      <c r="C3" s="229"/>
      <c r="D3" s="230" t="s">
        <v>41</v>
      </c>
      <c r="E3" s="230"/>
      <c r="F3" s="230"/>
      <c r="G3" s="162"/>
      <c r="H3" s="230" t="s">
        <v>9</v>
      </c>
      <c r="I3" s="230"/>
      <c r="J3" s="230"/>
      <c r="K3" s="162"/>
      <c r="L3" s="162"/>
      <c r="M3" s="75"/>
      <c r="N3" s="75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</row>
    <row r="5" spans="1:32" ht="21" x14ac:dyDescent="0.35">
      <c r="B5" s="217" t="s">
        <v>52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8" t="s">
        <v>51</v>
      </c>
      <c r="O5" s="219"/>
      <c r="P5" s="219"/>
      <c r="Q5" s="219"/>
      <c r="R5" s="77"/>
    </row>
    <row r="6" spans="1:32" ht="21" x14ac:dyDescent="0.35">
      <c r="B6" s="217" t="s">
        <v>93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20" t="s">
        <v>75</v>
      </c>
      <c r="O6" s="220"/>
      <c r="P6" s="220"/>
      <c r="Q6" s="220"/>
      <c r="R6" s="76"/>
    </row>
    <row r="7" spans="1:32" ht="6" customHeight="1" x14ac:dyDescent="0.25"/>
    <row r="8" spans="1:32" s="2" customFormat="1" ht="32.25" customHeight="1" x14ac:dyDescent="0.25">
      <c r="B8" s="221" t="s">
        <v>1</v>
      </c>
      <c r="C8" s="208" t="s">
        <v>10</v>
      </c>
      <c r="D8" s="223" t="s">
        <v>11</v>
      </c>
      <c r="E8" s="224"/>
      <c r="F8" s="208" t="s">
        <v>14</v>
      </c>
      <c r="G8" s="161"/>
      <c r="H8" s="224" t="s">
        <v>66</v>
      </c>
      <c r="I8" s="224"/>
      <c r="J8" s="225"/>
      <c r="K8" s="226" t="s">
        <v>3</v>
      </c>
      <c r="L8" s="227"/>
      <c r="M8" s="227"/>
      <c r="N8" s="227"/>
      <c r="O8" s="228"/>
      <c r="P8" s="208" t="s">
        <v>0</v>
      </c>
      <c r="Q8" s="208" t="s">
        <v>4</v>
      </c>
      <c r="R8" s="210" t="s">
        <v>18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8.25" customHeight="1" x14ac:dyDescent="0.25">
      <c r="B9" s="222"/>
      <c r="C9" s="209"/>
      <c r="D9" s="160" t="s">
        <v>12</v>
      </c>
      <c r="E9" s="160" t="s">
        <v>13</v>
      </c>
      <c r="F9" s="209"/>
      <c r="G9" s="160" t="s">
        <v>96</v>
      </c>
      <c r="H9" s="160" t="s">
        <v>15</v>
      </c>
      <c r="I9" s="160" t="s">
        <v>16</v>
      </c>
      <c r="J9" s="160" t="s">
        <v>145</v>
      </c>
      <c r="K9" s="160" t="s">
        <v>94</v>
      </c>
      <c r="L9" s="28" t="s">
        <v>2</v>
      </c>
      <c r="M9" s="28" t="s">
        <v>95</v>
      </c>
      <c r="N9" s="28" t="s">
        <v>118</v>
      </c>
      <c r="O9" s="28" t="s">
        <v>40</v>
      </c>
      <c r="P9" s="209"/>
      <c r="Q9" s="209"/>
      <c r="R9" s="210"/>
    </row>
    <row r="10" spans="1:32" ht="51.75" customHeight="1" x14ac:dyDescent="0.25">
      <c r="B10" s="157">
        <v>1</v>
      </c>
      <c r="C10" s="29" t="s">
        <v>25</v>
      </c>
      <c r="D10" s="159" t="s">
        <v>26</v>
      </c>
      <c r="E10" s="159" t="s">
        <v>27</v>
      </c>
      <c r="F10" s="158" t="s">
        <v>28</v>
      </c>
      <c r="G10" s="74" t="s">
        <v>28</v>
      </c>
      <c r="H10" s="32">
        <v>13123671</v>
      </c>
      <c r="I10" s="32">
        <v>13594931</v>
      </c>
      <c r="J10" s="32">
        <v>972885.9</v>
      </c>
      <c r="K10" s="33">
        <v>12</v>
      </c>
      <c r="L10" s="33" t="s">
        <v>53</v>
      </c>
      <c r="M10" s="33">
        <v>3</v>
      </c>
      <c r="N10" s="33">
        <v>3</v>
      </c>
      <c r="O10" s="34">
        <f>+N10/M10</f>
        <v>1</v>
      </c>
      <c r="P10" s="35">
        <v>0</v>
      </c>
      <c r="Q10" s="35">
        <f>+J10/I10</f>
        <v>7.1562400721268835E-2</v>
      </c>
      <c r="R10" s="70" t="s">
        <v>60</v>
      </c>
    </row>
    <row r="11" spans="1:32" ht="75" x14ac:dyDescent="0.25">
      <c r="A11" s="211"/>
      <c r="B11" s="214">
        <v>2</v>
      </c>
      <c r="C11" s="199" t="s">
        <v>54</v>
      </c>
      <c r="D11" s="201" t="s">
        <v>29</v>
      </c>
      <c r="E11" s="201" t="s">
        <v>27</v>
      </c>
      <c r="F11" s="36" t="s">
        <v>47</v>
      </c>
      <c r="G11" s="74" t="s">
        <v>79</v>
      </c>
      <c r="H11" s="193">
        <v>8670574</v>
      </c>
      <c r="I11" s="193">
        <v>9328630</v>
      </c>
      <c r="J11" s="193">
        <v>337012.7</v>
      </c>
      <c r="K11" s="37">
        <v>7790255.9999999991</v>
      </c>
      <c r="L11" s="36" t="s">
        <v>35</v>
      </c>
      <c r="M11" s="40">
        <v>893808</v>
      </c>
      <c r="N11" s="40">
        <v>893808</v>
      </c>
      <c r="O11" s="34">
        <f>+N11/M11</f>
        <v>1</v>
      </c>
      <c r="P11" s="34">
        <f>+N11/M11</f>
        <v>1</v>
      </c>
      <c r="Q11" s="195">
        <f>+J11/I11</f>
        <v>3.6126708852210886E-2</v>
      </c>
      <c r="R11" s="71" t="s">
        <v>65</v>
      </c>
    </row>
    <row r="12" spans="1:32" ht="119.25" customHeight="1" x14ac:dyDescent="0.25">
      <c r="A12" s="212"/>
      <c r="B12" s="215"/>
      <c r="C12" s="200"/>
      <c r="D12" s="202"/>
      <c r="E12" s="202"/>
      <c r="F12" s="154" t="s">
        <v>30</v>
      </c>
      <c r="G12" s="74" t="s">
        <v>80</v>
      </c>
      <c r="H12" s="194"/>
      <c r="I12" s="194"/>
      <c r="J12" s="194"/>
      <c r="K12" s="40">
        <v>12</v>
      </c>
      <c r="L12" s="36" t="s">
        <v>53</v>
      </c>
      <c r="M12" s="40">
        <v>1</v>
      </c>
      <c r="N12" s="41">
        <v>1</v>
      </c>
      <c r="O12" s="34">
        <f>+N12/M12</f>
        <v>1</v>
      </c>
      <c r="P12" s="34">
        <f t="shared" ref="P12:P18" si="0">+N12/M12</f>
        <v>1</v>
      </c>
      <c r="Q12" s="196"/>
      <c r="R12" s="71" t="s">
        <v>69</v>
      </c>
    </row>
    <row r="13" spans="1:32" ht="93.75" customHeight="1" x14ac:dyDescent="0.25">
      <c r="A13" s="212"/>
      <c r="B13" s="215"/>
      <c r="C13" s="200"/>
      <c r="D13" s="202"/>
      <c r="E13" s="202"/>
      <c r="F13" s="154" t="s">
        <v>57</v>
      </c>
      <c r="G13" s="74" t="s">
        <v>81</v>
      </c>
      <c r="H13" s="194"/>
      <c r="I13" s="194"/>
      <c r="J13" s="194"/>
      <c r="K13" s="40">
        <v>341291</v>
      </c>
      <c r="L13" s="36" t="s">
        <v>35</v>
      </c>
      <c r="M13" s="40">
        <v>2049</v>
      </c>
      <c r="N13" s="40">
        <v>4008</v>
      </c>
      <c r="O13" s="34">
        <f t="shared" ref="O13:O15" si="1">+N13/M13</f>
        <v>1.9560761346998536</v>
      </c>
      <c r="P13" s="34">
        <f t="shared" si="0"/>
        <v>1.9560761346998536</v>
      </c>
      <c r="Q13" s="196"/>
      <c r="R13" s="71" t="s">
        <v>65</v>
      </c>
    </row>
    <row r="14" spans="1:32" ht="56.25" x14ac:dyDescent="0.25">
      <c r="A14" s="213"/>
      <c r="B14" s="216"/>
      <c r="C14" s="200"/>
      <c r="D14" s="207"/>
      <c r="E14" s="207"/>
      <c r="F14" s="36" t="s">
        <v>48</v>
      </c>
      <c r="G14" s="74" t="s">
        <v>82</v>
      </c>
      <c r="H14" s="194"/>
      <c r="I14" s="194"/>
      <c r="J14" s="194"/>
      <c r="K14" s="40">
        <v>65</v>
      </c>
      <c r="L14" s="36" t="s">
        <v>38</v>
      </c>
      <c r="M14" s="40">
        <v>4</v>
      </c>
      <c r="N14" s="40">
        <v>5</v>
      </c>
      <c r="O14" s="34">
        <f t="shared" si="1"/>
        <v>1.25</v>
      </c>
      <c r="P14" s="34">
        <f t="shared" si="0"/>
        <v>1.25</v>
      </c>
      <c r="Q14" s="196"/>
      <c r="R14" s="71" t="s">
        <v>65</v>
      </c>
    </row>
    <row r="15" spans="1:32" ht="96" customHeight="1" x14ac:dyDescent="0.25">
      <c r="B15" s="153">
        <v>3</v>
      </c>
      <c r="C15" s="200"/>
      <c r="D15" s="156" t="s">
        <v>31</v>
      </c>
      <c r="E15" s="156" t="s">
        <v>27</v>
      </c>
      <c r="F15" s="154" t="s">
        <v>49</v>
      </c>
      <c r="G15" s="74" t="s">
        <v>83</v>
      </c>
      <c r="H15" s="194"/>
      <c r="I15" s="194"/>
      <c r="J15" s="194"/>
      <c r="K15" s="40">
        <v>50000</v>
      </c>
      <c r="L15" s="36" t="s">
        <v>37</v>
      </c>
      <c r="M15" s="40">
        <v>6000</v>
      </c>
      <c r="N15" s="40">
        <v>660</v>
      </c>
      <c r="O15" s="34">
        <f t="shared" si="1"/>
        <v>0.11</v>
      </c>
      <c r="P15" s="34">
        <v>0</v>
      </c>
      <c r="Q15" s="196"/>
      <c r="R15" s="71" t="s">
        <v>65</v>
      </c>
    </row>
    <row r="16" spans="1:32" ht="150" x14ac:dyDescent="0.25">
      <c r="B16" s="153"/>
      <c r="C16" s="155"/>
      <c r="D16" s="156" t="s">
        <v>31</v>
      </c>
      <c r="E16" s="156" t="s">
        <v>27</v>
      </c>
      <c r="F16" s="154" t="s">
        <v>62</v>
      </c>
      <c r="G16" s="74" t="s">
        <v>84</v>
      </c>
      <c r="H16" s="203"/>
      <c r="I16" s="203"/>
      <c r="J16" s="203"/>
      <c r="K16" s="40">
        <v>499</v>
      </c>
      <c r="L16" s="36" t="s">
        <v>61</v>
      </c>
      <c r="M16" s="40">
        <v>50</v>
      </c>
      <c r="N16" s="40">
        <v>4</v>
      </c>
      <c r="O16" s="34">
        <f>+N16/M16</f>
        <v>0.08</v>
      </c>
      <c r="P16" s="34">
        <f t="shared" si="0"/>
        <v>0.08</v>
      </c>
      <c r="Q16" s="204"/>
      <c r="R16" s="71" t="s">
        <v>70</v>
      </c>
    </row>
    <row r="17" spans="2:66" ht="81.75" customHeight="1" x14ac:dyDescent="0.25">
      <c r="B17" s="197">
        <v>4</v>
      </c>
      <c r="C17" s="199" t="s">
        <v>55</v>
      </c>
      <c r="D17" s="201" t="s">
        <v>32</v>
      </c>
      <c r="E17" s="201" t="s">
        <v>27</v>
      </c>
      <c r="F17" s="199" t="s">
        <v>34</v>
      </c>
      <c r="G17" s="74" t="s">
        <v>85</v>
      </c>
      <c r="H17" s="193">
        <v>4255000</v>
      </c>
      <c r="I17" s="193">
        <v>3055000</v>
      </c>
      <c r="J17" s="193">
        <v>0</v>
      </c>
      <c r="K17" s="40">
        <v>102804</v>
      </c>
      <c r="L17" s="36" t="s">
        <v>35</v>
      </c>
      <c r="M17" s="40">
        <v>0</v>
      </c>
      <c r="N17" s="40">
        <v>0</v>
      </c>
      <c r="O17" s="34">
        <v>0</v>
      </c>
      <c r="P17" s="34">
        <v>0</v>
      </c>
      <c r="Q17" s="195" t="e">
        <f>+I17/#REF!</f>
        <v>#REF!</v>
      </c>
      <c r="R17" s="71" t="s">
        <v>71</v>
      </c>
    </row>
    <row r="18" spans="2:66" ht="62.25" hidden="1" customHeight="1" x14ac:dyDescent="0.25">
      <c r="B18" s="205"/>
      <c r="C18" s="206"/>
      <c r="D18" s="207"/>
      <c r="E18" s="207"/>
      <c r="F18" s="206"/>
      <c r="G18" s="74" t="s">
        <v>86</v>
      </c>
      <c r="H18" s="194"/>
      <c r="I18" s="194"/>
      <c r="J18" s="194"/>
      <c r="K18" s="72">
        <v>1</v>
      </c>
      <c r="L18" s="73" t="s">
        <v>58</v>
      </c>
      <c r="M18" s="72">
        <v>1</v>
      </c>
      <c r="N18" s="72">
        <v>0</v>
      </c>
      <c r="O18" s="34">
        <f t="shared" ref="O18:O20" si="2">+N18/M18</f>
        <v>0</v>
      </c>
      <c r="P18" s="34">
        <f t="shared" si="0"/>
        <v>0</v>
      </c>
      <c r="Q18" s="204" t="e">
        <f>+I18/#REF!</f>
        <v>#REF!</v>
      </c>
      <c r="R18" s="71" t="s">
        <v>71</v>
      </c>
    </row>
    <row r="19" spans="2:66" ht="90.75" customHeight="1" x14ac:dyDescent="0.25">
      <c r="B19" s="197">
        <v>5</v>
      </c>
      <c r="C19" s="199" t="s">
        <v>56</v>
      </c>
      <c r="D19" s="201" t="s">
        <v>33</v>
      </c>
      <c r="E19" s="201" t="s">
        <v>27</v>
      </c>
      <c r="F19" s="199" t="s">
        <v>34</v>
      </c>
      <c r="G19" s="74" t="s">
        <v>87</v>
      </c>
      <c r="H19" s="193">
        <v>3250755</v>
      </c>
      <c r="I19" s="193">
        <v>3321439</v>
      </c>
      <c r="J19" s="193">
        <v>175074.9</v>
      </c>
      <c r="K19" s="38">
        <v>15</v>
      </c>
      <c r="L19" s="36" t="s">
        <v>39</v>
      </c>
      <c r="M19" s="40">
        <v>2</v>
      </c>
      <c r="N19" s="40">
        <v>0</v>
      </c>
      <c r="O19" s="34">
        <f>+N19/M19</f>
        <v>0</v>
      </c>
      <c r="P19" s="34">
        <v>0</v>
      </c>
      <c r="Q19" s="195">
        <f t="shared" ref="Q19:Q20" si="3">+J19/I19</f>
        <v>5.2710557080831527E-2</v>
      </c>
      <c r="R19" s="71" t="s">
        <v>72</v>
      </c>
    </row>
    <row r="20" spans="2:66" ht="90" customHeight="1" x14ac:dyDescent="0.25">
      <c r="B20" s="198"/>
      <c r="C20" s="200"/>
      <c r="D20" s="202"/>
      <c r="E20" s="202"/>
      <c r="F20" s="200"/>
      <c r="G20" s="74" t="s">
        <v>88</v>
      </c>
      <c r="H20" s="194"/>
      <c r="I20" s="194"/>
      <c r="J20" s="194"/>
      <c r="K20" s="38">
        <v>95</v>
      </c>
      <c r="L20" s="36" t="s">
        <v>39</v>
      </c>
      <c r="M20" s="40">
        <v>10</v>
      </c>
      <c r="N20" s="40">
        <v>6</v>
      </c>
      <c r="O20" s="34">
        <f t="shared" si="2"/>
        <v>0.6</v>
      </c>
      <c r="P20" s="34">
        <v>0</v>
      </c>
      <c r="Q20" s="196" t="e">
        <f t="shared" si="3"/>
        <v>#DIV/0!</v>
      </c>
      <c r="R20" s="71" t="s">
        <v>71</v>
      </c>
    </row>
    <row r="21" spans="2:66" ht="3.75" customHeight="1" x14ac:dyDescent="0.25">
      <c r="B21" s="4"/>
      <c r="C21" s="5"/>
      <c r="D21" s="11"/>
      <c r="E21" s="10"/>
      <c r="F21" s="5"/>
      <c r="G21" s="66"/>
      <c r="H21" s="19"/>
      <c r="I21" s="20"/>
      <c r="J21" s="21"/>
      <c r="K21" s="5"/>
      <c r="L21" s="5"/>
      <c r="M21" s="12"/>
      <c r="N21" s="12"/>
      <c r="O21" s="12"/>
      <c r="P21" s="5"/>
      <c r="Q21" s="5"/>
      <c r="R21" s="6"/>
    </row>
    <row r="22" spans="2:66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1484973.5</v>
      </c>
    </row>
    <row r="23" spans="2:66" x14ac:dyDescent="0.25">
      <c r="B23" t="s">
        <v>146</v>
      </c>
      <c r="S23" s="183" t="s">
        <v>50</v>
      </c>
      <c r="T23" s="183"/>
      <c r="U23" s="183"/>
      <c r="V23" s="183"/>
    </row>
    <row r="24" spans="2:66" ht="18" customHeight="1" x14ac:dyDescent="0.25">
      <c r="S24" s="18"/>
      <c r="T24" s="190" t="s">
        <v>42</v>
      </c>
      <c r="U24" s="190"/>
      <c r="V24" s="190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</row>
    <row r="25" spans="2:66" ht="18" customHeight="1" x14ac:dyDescent="0.25">
      <c r="B25" s="9"/>
      <c r="S25" s="13"/>
      <c r="T25" s="190" t="s">
        <v>43</v>
      </c>
      <c r="U25" s="190"/>
      <c r="V25" s="190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2:66" ht="21.75" customHeight="1" x14ac:dyDescent="0.25">
      <c r="F26" s="189" t="s">
        <v>22</v>
      </c>
      <c r="G26" s="189"/>
      <c r="H26" s="189"/>
      <c r="I26" s="189"/>
      <c r="J26" s="189"/>
      <c r="K26" s="189"/>
      <c r="L26" s="189"/>
      <c r="M26" s="189"/>
      <c r="S26" s="14"/>
      <c r="T26" s="190" t="s">
        <v>44</v>
      </c>
      <c r="U26" s="190"/>
      <c r="V26" s="190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2:66" ht="21" customHeight="1" x14ac:dyDescent="0.25">
      <c r="F27" s="189"/>
      <c r="G27" s="189"/>
      <c r="H27" s="189"/>
      <c r="I27" s="189"/>
      <c r="J27" s="189"/>
      <c r="K27" s="189"/>
      <c r="L27" s="189"/>
      <c r="M27" s="189"/>
      <c r="S27" s="15"/>
      <c r="T27" s="190" t="s">
        <v>45</v>
      </c>
      <c r="U27" s="190"/>
      <c r="V27" s="190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 ht="18" customHeight="1" x14ac:dyDescent="0.25">
      <c r="F28" s="191" t="str">
        <f>N6</f>
        <v>ABRIL</v>
      </c>
      <c r="G28" s="191"/>
      <c r="H28" s="191"/>
      <c r="I28" s="191"/>
      <c r="J28" s="191"/>
      <c r="K28" s="191"/>
      <c r="L28" s="191"/>
      <c r="M28" s="191"/>
      <c r="S28" s="16"/>
      <c r="T28" s="190" t="s">
        <v>46</v>
      </c>
      <c r="U28" s="190"/>
      <c r="V28" s="190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2:66" ht="30" customHeight="1" x14ac:dyDescent="0.25">
      <c r="C29" s="192" t="s">
        <v>59</v>
      </c>
      <c r="D29" s="192"/>
      <c r="E29" s="192"/>
      <c r="K29" s="187" t="s">
        <v>23</v>
      </c>
      <c r="L29" s="187"/>
      <c r="M29" s="187"/>
    </row>
    <row r="33" spans="13:14" x14ac:dyDescent="0.25">
      <c r="M33" s="1"/>
      <c r="N33" s="1"/>
    </row>
    <row r="34" spans="13:14" x14ac:dyDescent="0.25">
      <c r="M34" s="1"/>
      <c r="N34" s="1"/>
    </row>
    <row r="35" spans="13:14" x14ac:dyDescent="0.25">
      <c r="M35" s="1"/>
      <c r="N35" s="1"/>
    </row>
    <row r="36" spans="13:14" x14ac:dyDescent="0.25">
      <c r="M36" s="1"/>
      <c r="N36" s="1"/>
    </row>
    <row r="37" spans="13:14" x14ac:dyDescent="0.25">
      <c r="M37" s="1"/>
      <c r="N37" s="1"/>
    </row>
    <row r="38" spans="13:14" x14ac:dyDescent="0.25">
      <c r="M38" s="1"/>
      <c r="N38" s="1"/>
    </row>
    <row r="39" spans="13:14" x14ac:dyDescent="0.25">
      <c r="M39" s="1"/>
      <c r="N39" s="1"/>
    </row>
    <row r="40" spans="13:14" x14ac:dyDescent="0.25">
      <c r="M40" s="1"/>
      <c r="N40" s="1"/>
    </row>
    <row r="41" spans="13:14" x14ac:dyDescent="0.25">
      <c r="M41" s="1"/>
      <c r="N41" s="1"/>
    </row>
    <row r="42" spans="13:14" x14ac:dyDescent="0.25">
      <c r="M42" s="1"/>
      <c r="N42" s="1"/>
    </row>
    <row r="43" spans="13:14" x14ac:dyDescent="0.25">
      <c r="M43" s="1"/>
      <c r="N43" s="1"/>
    </row>
    <row r="44" spans="13:14" x14ac:dyDescent="0.25">
      <c r="M44" s="1"/>
      <c r="N44" s="1"/>
    </row>
    <row r="45" spans="13:14" x14ac:dyDescent="0.25">
      <c r="M45" s="1"/>
      <c r="N45" s="1"/>
    </row>
    <row r="46" spans="13:14" x14ac:dyDescent="0.25">
      <c r="M46" s="1"/>
      <c r="N46" s="1"/>
    </row>
    <row r="47" spans="13:14" x14ac:dyDescent="0.25">
      <c r="M47" s="1"/>
      <c r="N47" s="1"/>
    </row>
    <row r="48" spans="13:14" x14ac:dyDescent="0.25">
      <c r="M48" s="1"/>
      <c r="N48" s="1"/>
    </row>
    <row r="49" spans="3:14" ht="46.5" customHeight="1" x14ac:dyDescent="0.25">
      <c r="M49" s="1"/>
      <c r="N49" s="1"/>
    </row>
    <row r="50" spans="3:14" ht="191.25" customHeight="1" x14ac:dyDescent="0.25">
      <c r="M50" s="1"/>
      <c r="N50" s="1"/>
    </row>
    <row r="51" spans="3:14" ht="15" customHeight="1" x14ac:dyDescent="0.25"/>
    <row r="52" spans="3:14" ht="15" customHeight="1" x14ac:dyDescent="0.25"/>
    <row r="53" spans="3:14" ht="15" customHeight="1" x14ac:dyDescent="0.25">
      <c r="G53" s="185" t="s">
        <v>36</v>
      </c>
      <c r="H53" s="185"/>
      <c r="I53" s="185"/>
      <c r="J53" s="185"/>
      <c r="K53" s="185"/>
    </row>
    <row r="54" spans="3:14" ht="4.5" customHeight="1" x14ac:dyDescent="0.25">
      <c r="G54" s="185"/>
      <c r="H54" s="185"/>
      <c r="I54" s="185"/>
      <c r="J54" s="185"/>
      <c r="K54" s="185"/>
    </row>
    <row r="55" spans="3:14" ht="18.75" customHeight="1" x14ac:dyDescent="0.25">
      <c r="G55" s="185"/>
      <c r="H55" s="185"/>
      <c r="I55" s="185"/>
      <c r="J55" s="185"/>
      <c r="K55" s="185"/>
    </row>
    <row r="56" spans="3:14" ht="18.75" customHeight="1" x14ac:dyDescent="0.3">
      <c r="G56" s="186" t="str">
        <f>N6</f>
        <v>ABRIL</v>
      </c>
      <c r="H56" s="186"/>
      <c r="I56" s="186"/>
      <c r="J56" s="186"/>
      <c r="K56" s="186"/>
    </row>
    <row r="57" spans="3:14" ht="22.5" customHeight="1" x14ac:dyDescent="0.25"/>
    <row r="58" spans="3:14" ht="13.5" customHeight="1" x14ac:dyDescent="0.25">
      <c r="C58" s="187" t="s">
        <v>24</v>
      </c>
      <c r="D58" s="187"/>
      <c r="E58" s="187"/>
      <c r="K58" s="188" t="s">
        <v>24</v>
      </c>
      <c r="L58" s="188"/>
      <c r="M58" s="188"/>
    </row>
    <row r="59" spans="3:14" ht="30" customHeight="1" x14ac:dyDescent="0.25"/>
    <row r="75" spans="15:18" ht="39" customHeight="1" x14ac:dyDescent="0.25"/>
    <row r="76" spans="15:18" ht="30" customHeight="1" x14ac:dyDescent="0.25"/>
    <row r="79" spans="15:18" ht="26.25" customHeight="1" x14ac:dyDescent="0.25"/>
    <row r="80" spans="15:18" ht="30.75" customHeight="1" x14ac:dyDescent="0.25">
      <c r="O80" s="183"/>
      <c r="P80" s="183"/>
      <c r="Q80" s="183"/>
      <c r="R80" s="183"/>
    </row>
    <row r="81" spans="10:18" ht="34.5" customHeight="1" x14ac:dyDescent="0.25">
      <c r="O81" s="183"/>
      <c r="P81" s="183"/>
      <c r="Q81" s="183"/>
      <c r="R81" s="183"/>
    </row>
    <row r="82" spans="10:18" ht="27.75" customHeight="1" x14ac:dyDescent="0.25">
      <c r="O82" s="183" t="s">
        <v>50</v>
      </c>
      <c r="P82" s="183"/>
      <c r="Q82" s="183"/>
      <c r="R82" s="183"/>
    </row>
    <row r="83" spans="10:18" ht="18" x14ac:dyDescent="0.25">
      <c r="O83" s="18"/>
      <c r="P83" s="184" t="s">
        <v>42</v>
      </c>
      <c r="Q83" s="184"/>
      <c r="R83" s="184"/>
    </row>
    <row r="84" spans="10:18" ht="18" x14ac:dyDescent="0.25">
      <c r="O84" s="13"/>
      <c r="P84" s="184" t="s">
        <v>43</v>
      </c>
      <c r="Q84" s="184"/>
      <c r="R84" s="184"/>
    </row>
    <row r="85" spans="10:18" ht="18" x14ac:dyDescent="0.25">
      <c r="O85" s="14"/>
      <c r="P85" s="184" t="s">
        <v>44</v>
      </c>
      <c r="Q85" s="184"/>
      <c r="R85" s="184"/>
    </row>
    <row r="86" spans="10:18" ht="18" x14ac:dyDescent="0.25">
      <c r="O86" s="15"/>
      <c r="P86" s="184" t="s">
        <v>45</v>
      </c>
      <c r="Q86" s="184"/>
      <c r="R86" s="184"/>
    </row>
    <row r="87" spans="10:18" ht="25.5" customHeight="1" x14ac:dyDescent="0.25">
      <c r="O87" s="16"/>
      <c r="P87" s="184" t="s">
        <v>46</v>
      </c>
      <c r="Q87" s="184"/>
      <c r="R87" s="184"/>
    </row>
    <row r="92" spans="10:18" x14ac:dyDescent="0.25">
      <c r="J92" s="1" t="s">
        <v>63</v>
      </c>
    </row>
  </sheetData>
  <mergeCells count="69">
    <mergeCell ref="P86:R86"/>
    <mergeCell ref="P87:R87"/>
    <mergeCell ref="C58:E58"/>
    <mergeCell ref="K58:M58"/>
    <mergeCell ref="O80:R80"/>
    <mergeCell ref="O81:R81"/>
    <mergeCell ref="O82:R82"/>
    <mergeCell ref="P83:R83"/>
    <mergeCell ref="C29:E29"/>
    <mergeCell ref="K29:M29"/>
    <mergeCell ref="G53:K55"/>
    <mergeCell ref="P84:R84"/>
    <mergeCell ref="P85:R85"/>
    <mergeCell ref="G56:K56"/>
    <mergeCell ref="F28:M28"/>
    <mergeCell ref="T28:V28"/>
    <mergeCell ref="H17:H18"/>
    <mergeCell ref="I17:I18"/>
    <mergeCell ref="J17:J18"/>
    <mergeCell ref="Q17:Q18"/>
    <mergeCell ref="H19:H20"/>
    <mergeCell ref="I19:I20"/>
    <mergeCell ref="J19:J20"/>
    <mergeCell ref="Q19:Q20"/>
    <mergeCell ref="S23:V23"/>
    <mergeCell ref="T24:V24"/>
    <mergeCell ref="T25:V25"/>
    <mergeCell ref="F26:M27"/>
    <mergeCell ref="T26:V26"/>
    <mergeCell ref="T27:V27"/>
    <mergeCell ref="B19:B20"/>
    <mergeCell ref="C19:C20"/>
    <mergeCell ref="D19:D20"/>
    <mergeCell ref="E19:E20"/>
    <mergeCell ref="F19:F20"/>
    <mergeCell ref="B17:B18"/>
    <mergeCell ref="C17:C18"/>
    <mergeCell ref="D17:D18"/>
    <mergeCell ref="E17:E18"/>
    <mergeCell ref="F17:F18"/>
    <mergeCell ref="R8:R9"/>
    <mergeCell ref="A11:A14"/>
    <mergeCell ref="B11:B14"/>
    <mergeCell ref="C11:C15"/>
    <mergeCell ref="D11:D14"/>
    <mergeCell ref="E11:E14"/>
    <mergeCell ref="H11:H16"/>
    <mergeCell ref="I11:I16"/>
    <mergeCell ref="J11:J16"/>
    <mergeCell ref="Q11:Q16"/>
    <mergeCell ref="B5:M5"/>
    <mergeCell ref="N5:Q5"/>
    <mergeCell ref="B6:M6"/>
    <mergeCell ref="N6:Q6"/>
    <mergeCell ref="B8:B9"/>
    <mergeCell ref="C8:C9"/>
    <mergeCell ref="D8:E8"/>
    <mergeCell ref="F8:F9"/>
    <mergeCell ref="H8:J8"/>
    <mergeCell ref="K8:O8"/>
    <mergeCell ref="P8:P9"/>
    <mergeCell ref="Q8:Q9"/>
    <mergeCell ref="C1:C3"/>
    <mergeCell ref="D1:F1"/>
    <mergeCell ref="H1:J1"/>
    <mergeCell ref="D2:F2"/>
    <mergeCell ref="H2:P2"/>
    <mergeCell ref="D3:F3"/>
    <mergeCell ref="H3:J3"/>
  </mergeCells>
  <conditionalFormatting sqref="S24">
    <cfRule type="cellIs" priority="12" operator="greaterThanOrEqual">
      <formula>100</formula>
    </cfRule>
  </conditionalFormatting>
  <conditionalFormatting sqref="O10:O20">
    <cfRule type="cellIs" dxfId="60" priority="4" operator="between">
      <formula>0.7</formula>
      <formula>0.9</formula>
    </cfRule>
    <cfRule type="cellIs" dxfId="59" priority="5" operator="lessThan">
      <formula>0.5</formula>
    </cfRule>
    <cfRule type="cellIs" dxfId="58" priority="6" operator="between">
      <formula>0.5</formula>
      <formula>0.69</formula>
    </cfRule>
    <cfRule type="cellIs" dxfId="57" priority="7" operator="between">
      <formula>0.7</formula>
      <formula>0.89</formula>
    </cfRule>
    <cfRule type="cellIs" dxfId="56" priority="8" operator="between">
      <formula>0.7</formula>
      <formula>0.89</formula>
    </cfRule>
    <cfRule type="cellIs" dxfId="55" priority="9" operator="greaterThan">
      <formula>0.99</formula>
    </cfRule>
    <cfRule type="cellIs" dxfId="54" priority="10" operator="between">
      <formula>0.9</formula>
      <formula>0.99</formula>
    </cfRule>
    <cfRule type="cellIs" dxfId="53" priority="11" operator="greaterThan">
      <formula>1</formula>
    </cfRule>
  </conditionalFormatting>
  <conditionalFormatting sqref="O10:O20">
    <cfRule type="cellIs" dxfId="52" priority="3" operator="between">
      <formula>0.7</formula>
      <formula>0.8999</formula>
    </cfRule>
  </conditionalFormatting>
  <conditionalFormatting sqref="O15:O20">
    <cfRule type="cellIs" dxfId="51" priority="2" operator="between">
      <formula>0.9</formula>
      <formula>0.9999</formula>
    </cfRule>
  </conditionalFormatting>
  <conditionalFormatting sqref="O83">
    <cfRule type="cellIs" priority="1" operator="greaterThanOrEqual">
      <formula>100</formula>
    </cfRule>
  </conditionalFormatting>
  <printOptions horizontalCentered="1" verticalCentered="1"/>
  <pageMargins left="0.7" right="0.7" top="0.75" bottom="0.41" header="0.3" footer="0.3"/>
  <pageSetup scale="46" fitToHeight="0" orientation="landscape" horizontalDpi="4294967293" verticalDpi="4294967293" r:id="rId1"/>
  <rowBreaks count="3" manualBreakCount="3">
    <brk id="24" max="16" man="1"/>
    <brk id="50" max="16383" man="1"/>
    <brk id="88" max="16" man="1"/>
  </rowBreaks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2"/>
  <sheetViews>
    <sheetView showGridLines="0" view="pageBreakPreview" topLeftCell="A13" zoomScale="70" zoomScaleNormal="60" zoomScaleSheetLayoutView="70" workbookViewId="0">
      <selection activeCell="K20" sqref="K20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0" width="18.28515625" style="1" bestFit="1" customWidth="1"/>
    <col min="11" max="11" width="18" style="1" bestFit="1" customWidth="1"/>
    <col min="12" max="12" width="14.42578125" style="1" customWidth="1"/>
    <col min="13" max="13" width="20.85546875" style="3" bestFit="1" customWidth="1"/>
    <col min="14" max="14" width="14.5703125" style="3" customWidth="1"/>
    <col min="15" max="15" width="15.42578125" style="1" customWidth="1"/>
    <col min="16" max="16" width="11.140625" style="1" bestFit="1" customWidth="1"/>
    <col min="17" max="17" width="11.7109375" style="1" customWidth="1"/>
    <col min="18" max="18" width="33.85546875" style="1" hidden="1" customWidth="1"/>
    <col min="19" max="32" width="11.42578125" style="1"/>
  </cols>
  <sheetData>
    <row r="1" spans="1:32" s="8" customFormat="1" ht="12" customHeight="1" x14ac:dyDescent="0.2">
      <c r="C1" s="229" t="s">
        <v>6</v>
      </c>
      <c r="D1" s="230" t="s">
        <v>7</v>
      </c>
      <c r="E1" s="230"/>
      <c r="F1" s="230"/>
      <c r="G1" s="162"/>
      <c r="H1" s="230" t="s">
        <v>8</v>
      </c>
      <c r="I1" s="230"/>
      <c r="J1" s="230"/>
      <c r="K1" s="7"/>
      <c r="L1" s="7"/>
      <c r="M1" s="75"/>
      <c r="N1" s="75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</row>
    <row r="2" spans="1:32" s="8" customFormat="1" ht="12" customHeight="1" x14ac:dyDescent="0.2">
      <c r="C2" s="229"/>
      <c r="D2" s="230" t="s">
        <v>19</v>
      </c>
      <c r="E2" s="230"/>
      <c r="F2" s="230"/>
      <c r="G2" s="162"/>
      <c r="H2" s="230" t="s">
        <v>20</v>
      </c>
      <c r="I2" s="230"/>
      <c r="J2" s="230"/>
      <c r="K2" s="230"/>
      <c r="L2" s="230"/>
      <c r="M2" s="230"/>
      <c r="N2" s="230"/>
      <c r="O2" s="230"/>
      <c r="P2" s="230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</row>
    <row r="3" spans="1:32" s="8" customFormat="1" ht="12" customHeight="1" x14ac:dyDescent="0.2">
      <c r="C3" s="229"/>
      <c r="D3" s="230" t="s">
        <v>41</v>
      </c>
      <c r="E3" s="230"/>
      <c r="F3" s="230"/>
      <c r="G3" s="162"/>
      <c r="H3" s="230" t="s">
        <v>9</v>
      </c>
      <c r="I3" s="230"/>
      <c r="J3" s="230"/>
      <c r="K3" s="162"/>
      <c r="L3" s="162"/>
      <c r="M3" s="75"/>
      <c r="N3" s="75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</row>
    <row r="5" spans="1:32" ht="21" x14ac:dyDescent="0.35">
      <c r="B5" s="217" t="s">
        <v>52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8" t="s">
        <v>51</v>
      </c>
      <c r="O5" s="219"/>
      <c r="P5" s="219"/>
      <c r="Q5" s="219"/>
      <c r="R5" s="77"/>
    </row>
    <row r="6" spans="1:32" ht="21" x14ac:dyDescent="0.35">
      <c r="B6" s="217" t="s">
        <v>93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20" t="s">
        <v>74</v>
      </c>
      <c r="O6" s="220"/>
      <c r="P6" s="220"/>
      <c r="Q6" s="220"/>
      <c r="R6" s="76"/>
    </row>
    <row r="7" spans="1:32" ht="6" customHeight="1" x14ac:dyDescent="0.25"/>
    <row r="8" spans="1:32" s="2" customFormat="1" ht="32.25" customHeight="1" x14ac:dyDescent="0.25">
      <c r="B8" s="221" t="s">
        <v>1</v>
      </c>
      <c r="C8" s="208" t="s">
        <v>10</v>
      </c>
      <c r="D8" s="223" t="s">
        <v>11</v>
      </c>
      <c r="E8" s="224"/>
      <c r="F8" s="208" t="s">
        <v>14</v>
      </c>
      <c r="G8" s="161"/>
      <c r="H8" s="224" t="s">
        <v>66</v>
      </c>
      <c r="I8" s="224"/>
      <c r="J8" s="225"/>
      <c r="K8" s="226" t="s">
        <v>3</v>
      </c>
      <c r="L8" s="227"/>
      <c r="M8" s="227"/>
      <c r="N8" s="227"/>
      <c r="O8" s="228"/>
      <c r="P8" s="208" t="s">
        <v>0</v>
      </c>
      <c r="Q8" s="208" t="s">
        <v>4</v>
      </c>
      <c r="R8" s="210" t="s">
        <v>18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8.25" customHeight="1" x14ac:dyDescent="0.25">
      <c r="B9" s="222"/>
      <c r="C9" s="209"/>
      <c r="D9" s="160" t="s">
        <v>12</v>
      </c>
      <c r="E9" s="160" t="s">
        <v>13</v>
      </c>
      <c r="F9" s="209"/>
      <c r="G9" s="160" t="s">
        <v>96</v>
      </c>
      <c r="H9" s="160" t="s">
        <v>15</v>
      </c>
      <c r="I9" s="160" t="s">
        <v>16</v>
      </c>
      <c r="J9" s="160" t="s">
        <v>17</v>
      </c>
      <c r="K9" s="160" t="s">
        <v>94</v>
      </c>
      <c r="L9" s="28" t="s">
        <v>2</v>
      </c>
      <c r="M9" s="28" t="s">
        <v>95</v>
      </c>
      <c r="N9" s="28" t="s">
        <v>118</v>
      </c>
      <c r="O9" s="28" t="s">
        <v>40</v>
      </c>
      <c r="P9" s="209"/>
      <c r="Q9" s="209"/>
      <c r="R9" s="210"/>
    </row>
    <row r="10" spans="1:32" ht="51.75" customHeight="1" x14ac:dyDescent="0.25">
      <c r="B10" s="157">
        <v>1</v>
      </c>
      <c r="C10" s="29" t="s">
        <v>25</v>
      </c>
      <c r="D10" s="159" t="s">
        <v>26</v>
      </c>
      <c r="E10" s="159" t="s">
        <v>27</v>
      </c>
      <c r="F10" s="158" t="s">
        <v>28</v>
      </c>
      <c r="G10" s="74" t="s">
        <v>28</v>
      </c>
      <c r="H10" s="32">
        <v>13123671</v>
      </c>
      <c r="I10" s="32">
        <v>13040795</v>
      </c>
      <c r="J10" s="32">
        <v>1048384.87</v>
      </c>
      <c r="K10" s="33">
        <v>12</v>
      </c>
      <c r="L10" s="33" t="s">
        <v>53</v>
      </c>
      <c r="M10" s="33">
        <v>0</v>
      </c>
      <c r="N10" s="33">
        <v>0</v>
      </c>
      <c r="O10" s="34">
        <v>0</v>
      </c>
      <c r="P10" s="35">
        <v>0</v>
      </c>
      <c r="Q10" s="35">
        <f>+J10/I10</f>
        <v>8.0392711487298124E-2</v>
      </c>
      <c r="R10" s="70" t="s">
        <v>60</v>
      </c>
    </row>
    <row r="11" spans="1:32" ht="75" x14ac:dyDescent="0.25">
      <c r="A11" s="211"/>
      <c r="B11" s="214">
        <v>2</v>
      </c>
      <c r="C11" s="199" t="s">
        <v>54</v>
      </c>
      <c r="D11" s="201" t="s">
        <v>29</v>
      </c>
      <c r="E11" s="201" t="s">
        <v>27</v>
      </c>
      <c r="F11" s="36" t="s">
        <v>47</v>
      </c>
      <c r="G11" s="74" t="s">
        <v>79</v>
      </c>
      <c r="H11" s="193">
        <v>8670574</v>
      </c>
      <c r="I11" s="193">
        <v>8726266</v>
      </c>
      <c r="J11" s="193">
        <v>400216.9</v>
      </c>
      <c r="K11" s="37">
        <v>7790255.9999999991</v>
      </c>
      <c r="L11" s="36" t="s">
        <v>35</v>
      </c>
      <c r="M11" s="40">
        <v>699321.6</v>
      </c>
      <c r="N11" s="40">
        <v>699322</v>
      </c>
      <c r="O11" s="34">
        <f>+N11/M11</f>
        <v>1.0000005719829046</v>
      </c>
      <c r="P11" s="34">
        <f>+N11/M11</f>
        <v>1.0000005719829046</v>
      </c>
      <c r="Q11" s="195">
        <f>+J11/I11</f>
        <v>4.5863477001503283E-2</v>
      </c>
      <c r="R11" s="71" t="s">
        <v>65</v>
      </c>
    </row>
    <row r="12" spans="1:32" ht="119.25" customHeight="1" x14ac:dyDescent="0.25">
      <c r="A12" s="212"/>
      <c r="B12" s="215"/>
      <c r="C12" s="200"/>
      <c r="D12" s="202"/>
      <c r="E12" s="202"/>
      <c r="F12" s="154" t="s">
        <v>30</v>
      </c>
      <c r="G12" s="74" t="s">
        <v>80</v>
      </c>
      <c r="H12" s="194"/>
      <c r="I12" s="194"/>
      <c r="J12" s="194"/>
      <c r="K12" s="40">
        <v>12</v>
      </c>
      <c r="L12" s="36" t="s">
        <v>53</v>
      </c>
      <c r="M12" s="40">
        <v>1</v>
      </c>
      <c r="N12" s="41">
        <v>1</v>
      </c>
      <c r="O12" s="34">
        <f>+N12/M12</f>
        <v>1</v>
      </c>
      <c r="P12" s="34">
        <f t="shared" ref="P12:P18" si="0">+N12/M12</f>
        <v>1</v>
      </c>
      <c r="Q12" s="196"/>
      <c r="R12" s="71" t="s">
        <v>69</v>
      </c>
    </row>
    <row r="13" spans="1:32" ht="93.75" customHeight="1" x14ac:dyDescent="0.25">
      <c r="A13" s="212"/>
      <c r="B13" s="215"/>
      <c r="C13" s="200"/>
      <c r="D13" s="202"/>
      <c r="E13" s="202"/>
      <c r="F13" s="154" t="s">
        <v>57</v>
      </c>
      <c r="G13" s="74" t="s">
        <v>81</v>
      </c>
      <c r="H13" s="194"/>
      <c r="I13" s="194"/>
      <c r="J13" s="194"/>
      <c r="K13" s="40">
        <v>341291</v>
      </c>
      <c r="L13" s="36" t="s">
        <v>35</v>
      </c>
      <c r="M13" s="40">
        <v>3107.56</v>
      </c>
      <c r="N13" s="40">
        <v>1083</v>
      </c>
      <c r="O13" s="34">
        <f t="shared" ref="O13:O15" si="1">+N13/M13</f>
        <v>0.34850493634877527</v>
      </c>
      <c r="P13" s="34">
        <f t="shared" si="0"/>
        <v>0.34850493634877527</v>
      </c>
      <c r="Q13" s="196"/>
      <c r="R13" s="71" t="s">
        <v>65</v>
      </c>
    </row>
    <row r="14" spans="1:32" ht="56.25" x14ac:dyDescent="0.25">
      <c r="A14" s="213"/>
      <c r="B14" s="216"/>
      <c r="C14" s="200"/>
      <c r="D14" s="207"/>
      <c r="E14" s="207"/>
      <c r="F14" s="36" t="s">
        <v>48</v>
      </c>
      <c r="G14" s="74" t="s">
        <v>82</v>
      </c>
      <c r="H14" s="194"/>
      <c r="I14" s="194"/>
      <c r="J14" s="194"/>
      <c r="K14" s="40">
        <v>65</v>
      </c>
      <c r="L14" s="36" t="s">
        <v>38</v>
      </c>
      <c r="M14" s="40">
        <v>5</v>
      </c>
      <c r="N14" s="40">
        <v>0</v>
      </c>
      <c r="O14" s="34">
        <f t="shared" si="1"/>
        <v>0</v>
      </c>
      <c r="P14" s="34">
        <f t="shared" si="0"/>
        <v>0</v>
      </c>
      <c r="Q14" s="196"/>
      <c r="R14" s="71" t="s">
        <v>65</v>
      </c>
    </row>
    <row r="15" spans="1:32" ht="96" customHeight="1" x14ac:dyDescent="0.25">
      <c r="B15" s="153">
        <v>3</v>
      </c>
      <c r="C15" s="200"/>
      <c r="D15" s="156" t="s">
        <v>31</v>
      </c>
      <c r="E15" s="156" t="s">
        <v>27</v>
      </c>
      <c r="F15" s="154" t="s">
        <v>49</v>
      </c>
      <c r="G15" s="74" t="s">
        <v>83</v>
      </c>
      <c r="H15" s="194"/>
      <c r="I15" s="194"/>
      <c r="J15" s="194"/>
      <c r="K15" s="40">
        <v>50000</v>
      </c>
      <c r="L15" s="36" t="s">
        <v>37</v>
      </c>
      <c r="M15" s="40">
        <v>5000</v>
      </c>
      <c r="N15" s="40">
        <v>360</v>
      </c>
      <c r="O15" s="34">
        <f t="shared" si="1"/>
        <v>7.1999999999999995E-2</v>
      </c>
      <c r="P15" s="34">
        <v>0</v>
      </c>
      <c r="Q15" s="196"/>
      <c r="R15" s="71" t="s">
        <v>65</v>
      </c>
    </row>
    <row r="16" spans="1:32" ht="126.75" customHeight="1" x14ac:dyDescent="0.25">
      <c r="B16" s="153"/>
      <c r="C16" s="155"/>
      <c r="D16" s="156" t="s">
        <v>31</v>
      </c>
      <c r="E16" s="156" t="s">
        <v>27</v>
      </c>
      <c r="F16" s="154" t="s">
        <v>62</v>
      </c>
      <c r="G16" s="74" t="s">
        <v>84</v>
      </c>
      <c r="H16" s="203"/>
      <c r="I16" s="203"/>
      <c r="J16" s="203"/>
      <c r="K16" s="40">
        <v>499</v>
      </c>
      <c r="L16" s="36" t="s">
        <v>61</v>
      </c>
      <c r="M16" s="40">
        <v>50</v>
      </c>
      <c r="N16" s="40">
        <v>0</v>
      </c>
      <c r="O16" s="34">
        <f>+N16/M16</f>
        <v>0</v>
      </c>
      <c r="P16" s="34">
        <f t="shared" si="0"/>
        <v>0</v>
      </c>
      <c r="Q16" s="204"/>
      <c r="R16" s="71" t="s">
        <v>70</v>
      </c>
    </row>
    <row r="17" spans="2:66" ht="81.75" customHeight="1" x14ac:dyDescent="0.25">
      <c r="B17" s="197">
        <v>4</v>
      </c>
      <c r="C17" s="199" t="s">
        <v>55</v>
      </c>
      <c r="D17" s="201" t="s">
        <v>32</v>
      </c>
      <c r="E17" s="201" t="s">
        <v>27</v>
      </c>
      <c r="F17" s="199" t="s">
        <v>34</v>
      </c>
      <c r="G17" s="74" t="s">
        <v>85</v>
      </c>
      <c r="H17" s="193">
        <v>4255000</v>
      </c>
      <c r="I17" s="193">
        <v>4255000</v>
      </c>
      <c r="J17" s="193">
        <v>0</v>
      </c>
      <c r="K17" s="40">
        <v>102804</v>
      </c>
      <c r="L17" s="36" t="s">
        <v>35</v>
      </c>
      <c r="M17" s="40">
        <v>0</v>
      </c>
      <c r="N17" s="40">
        <v>0</v>
      </c>
      <c r="O17" s="34">
        <v>0</v>
      </c>
      <c r="P17" s="34">
        <v>0</v>
      </c>
      <c r="Q17" s="195">
        <f t="shared" ref="Q17:Q20" si="2">+J17/I17</f>
        <v>0</v>
      </c>
      <c r="R17" s="71" t="s">
        <v>71</v>
      </c>
    </row>
    <row r="18" spans="2:66" ht="62.25" hidden="1" customHeight="1" x14ac:dyDescent="0.25">
      <c r="B18" s="205"/>
      <c r="C18" s="206"/>
      <c r="D18" s="207"/>
      <c r="E18" s="207"/>
      <c r="F18" s="206"/>
      <c r="G18" s="74" t="s">
        <v>86</v>
      </c>
      <c r="H18" s="194"/>
      <c r="I18" s="194"/>
      <c r="J18" s="194"/>
      <c r="K18" s="72">
        <v>1</v>
      </c>
      <c r="L18" s="73" t="s">
        <v>58</v>
      </c>
      <c r="M18" s="72">
        <v>1</v>
      </c>
      <c r="N18" s="72">
        <v>0</v>
      </c>
      <c r="O18" s="34">
        <f t="shared" ref="O18:O19" si="3">+N18/M18</f>
        <v>0</v>
      </c>
      <c r="P18" s="34">
        <f t="shared" si="0"/>
        <v>0</v>
      </c>
      <c r="Q18" s="204" t="e">
        <f t="shared" si="2"/>
        <v>#DIV/0!</v>
      </c>
      <c r="R18" s="71" t="s">
        <v>71</v>
      </c>
    </row>
    <row r="19" spans="2:66" ht="90.75" customHeight="1" x14ac:dyDescent="0.25">
      <c r="B19" s="197">
        <v>5</v>
      </c>
      <c r="C19" s="199" t="s">
        <v>56</v>
      </c>
      <c r="D19" s="201" t="s">
        <v>33</v>
      </c>
      <c r="E19" s="201" t="s">
        <v>27</v>
      </c>
      <c r="F19" s="199" t="s">
        <v>34</v>
      </c>
      <c r="G19" s="74" t="s">
        <v>87</v>
      </c>
      <c r="H19" s="193">
        <v>3250755</v>
      </c>
      <c r="I19" s="193">
        <v>3277939</v>
      </c>
      <c r="J19" s="193">
        <v>181658.05</v>
      </c>
      <c r="K19" s="38">
        <v>15</v>
      </c>
      <c r="L19" s="36" t="s">
        <v>39</v>
      </c>
      <c r="M19" s="40">
        <v>3</v>
      </c>
      <c r="N19" s="40">
        <v>0</v>
      </c>
      <c r="O19" s="34">
        <f t="shared" si="3"/>
        <v>0</v>
      </c>
      <c r="P19" s="34">
        <v>0</v>
      </c>
      <c r="Q19" s="195">
        <f t="shared" si="2"/>
        <v>5.5418374167426544E-2</v>
      </c>
      <c r="R19" s="71" t="s">
        <v>72</v>
      </c>
    </row>
    <row r="20" spans="2:66" ht="90" customHeight="1" x14ac:dyDescent="0.25">
      <c r="B20" s="198"/>
      <c r="C20" s="200"/>
      <c r="D20" s="202"/>
      <c r="E20" s="202"/>
      <c r="F20" s="200"/>
      <c r="G20" s="74" t="s">
        <v>88</v>
      </c>
      <c r="H20" s="194"/>
      <c r="I20" s="194"/>
      <c r="J20" s="194"/>
      <c r="K20" s="38">
        <v>95</v>
      </c>
      <c r="L20" s="36" t="s">
        <v>39</v>
      </c>
      <c r="M20" s="40">
        <v>10</v>
      </c>
      <c r="N20" s="40" t="s">
        <v>144</v>
      </c>
      <c r="O20" s="34">
        <v>0.7</v>
      </c>
      <c r="P20" s="34">
        <v>0</v>
      </c>
      <c r="Q20" s="196" t="e">
        <f t="shared" si="2"/>
        <v>#DIV/0!</v>
      </c>
      <c r="R20" s="71" t="s">
        <v>71</v>
      </c>
    </row>
    <row r="21" spans="2:66" ht="3.75" customHeight="1" x14ac:dyDescent="0.25">
      <c r="B21" s="4"/>
      <c r="C21" s="5"/>
      <c r="D21" s="11"/>
      <c r="E21" s="10"/>
      <c r="F21" s="5"/>
      <c r="G21" s="66"/>
      <c r="H21" s="19"/>
      <c r="I21" s="20"/>
      <c r="J21" s="21"/>
      <c r="K21" s="5"/>
      <c r="L21" s="5"/>
      <c r="M21" s="12"/>
      <c r="N21" s="12"/>
      <c r="O21" s="12"/>
      <c r="P21" s="5"/>
      <c r="Q21" s="5"/>
      <c r="R21" s="6"/>
    </row>
    <row r="22" spans="2:66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1630259.82</v>
      </c>
    </row>
    <row r="23" spans="2:66" x14ac:dyDescent="0.25">
      <c r="B23" t="s">
        <v>117</v>
      </c>
      <c r="S23" s="183" t="s">
        <v>50</v>
      </c>
      <c r="T23" s="183"/>
      <c r="U23" s="183"/>
      <c r="V23" s="183"/>
    </row>
    <row r="24" spans="2:66" ht="18" customHeight="1" x14ac:dyDescent="0.25">
      <c r="B24" t="s">
        <v>143</v>
      </c>
      <c r="S24" s="18"/>
      <c r="T24" s="190" t="s">
        <v>42</v>
      </c>
      <c r="U24" s="190"/>
      <c r="V24" s="190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</row>
    <row r="25" spans="2:66" ht="18" customHeight="1" x14ac:dyDescent="0.25">
      <c r="B25" s="9"/>
      <c r="S25" s="13"/>
      <c r="T25" s="190" t="s">
        <v>43</v>
      </c>
      <c r="U25" s="190"/>
      <c r="V25" s="190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2:66" ht="21.75" customHeight="1" x14ac:dyDescent="0.25">
      <c r="F26" s="189" t="s">
        <v>22</v>
      </c>
      <c r="G26" s="189"/>
      <c r="H26" s="189"/>
      <c r="I26" s="189"/>
      <c r="J26" s="189"/>
      <c r="K26" s="189"/>
      <c r="L26" s="189"/>
      <c r="M26" s="189"/>
      <c r="S26" s="14"/>
      <c r="T26" s="190" t="s">
        <v>44</v>
      </c>
      <c r="U26" s="190"/>
      <c r="V26" s="190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2:66" ht="21" customHeight="1" x14ac:dyDescent="0.25">
      <c r="F27" s="189"/>
      <c r="G27" s="189"/>
      <c r="H27" s="189"/>
      <c r="I27" s="189"/>
      <c r="J27" s="189"/>
      <c r="K27" s="189"/>
      <c r="L27" s="189"/>
      <c r="M27" s="189"/>
      <c r="S27" s="15"/>
      <c r="T27" s="190" t="s">
        <v>45</v>
      </c>
      <c r="U27" s="190"/>
      <c r="V27" s="190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 ht="18" customHeight="1" x14ac:dyDescent="0.25">
      <c r="F28" s="191" t="str">
        <f>N6</f>
        <v>MARZO</v>
      </c>
      <c r="G28" s="191"/>
      <c r="H28" s="191"/>
      <c r="I28" s="191"/>
      <c r="J28" s="191"/>
      <c r="K28" s="191"/>
      <c r="L28" s="191"/>
      <c r="M28" s="191"/>
      <c r="S28" s="16"/>
      <c r="T28" s="190" t="s">
        <v>46</v>
      </c>
      <c r="U28" s="190"/>
      <c r="V28" s="190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2:66" ht="30" customHeight="1" x14ac:dyDescent="0.25">
      <c r="C29" s="192" t="s">
        <v>59</v>
      </c>
      <c r="D29" s="192"/>
      <c r="E29" s="192"/>
      <c r="K29" s="187" t="s">
        <v>23</v>
      </c>
      <c r="L29" s="187"/>
      <c r="M29" s="187"/>
    </row>
    <row r="49" spans="3:13" ht="46.5" customHeight="1" x14ac:dyDescent="0.25"/>
    <row r="50" spans="3:13" ht="191.25" customHeight="1" x14ac:dyDescent="0.25"/>
    <row r="51" spans="3:13" ht="15" customHeight="1" x14ac:dyDescent="0.25"/>
    <row r="52" spans="3:13" ht="15" customHeight="1" x14ac:dyDescent="0.25"/>
    <row r="53" spans="3:13" ht="15" customHeight="1" x14ac:dyDescent="0.25">
      <c r="G53" s="185" t="s">
        <v>36</v>
      </c>
      <c r="H53" s="185"/>
      <c r="I53" s="185"/>
      <c r="J53" s="185"/>
      <c r="K53" s="185"/>
    </row>
    <row r="54" spans="3:13" ht="4.5" customHeight="1" x14ac:dyDescent="0.25">
      <c r="G54" s="185"/>
      <c r="H54" s="185"/>
      <c r="I54" s="185"/>
      <c r="J54" s="185"/>
      <c r="K54" s="185"/>
    </row>
    <row r="55" spans="3:13" ht="18.75" customHeight="1" x14ac:dyDescent="0.25">
      <c r="G55" s="185"/>
      <c r="H55" s="185"/>
      <c r="I55" s="185"/>
      <c r="J55" s="185"/>
      <c r="K55" s="185"/>
    </row>
    <row r="56" spans="3:13" ht="18.75" customHeight="1" x14ac:dyDescent="0.3">
      <c r="G56" s="186" t="str">
        <f>N6</f>
        <v>MARZO</v>
      </c>
      <c r="H56" s="186"/>
      <c r="I56" s="186"/>
      <c r="J56" s="186"/>
      <c r="K56" s="186"/>
    </row>
    <row r="57" spans="3:13" ht="22.5" customHeight="1" x14ac:dyDescent="0.25"/>
    <row r="58" spans="3:13" ht="13.5" customHeight="1" x14ac:dyDescent="0.25">
      <c r="C58" s="187" t="s">
        <v>24</v>
      </c>
      <c r="D58" s="187"/>
      <c r="E58" s="187"/>
      <c r="K58" s="188" t="s">
        <v>24</v>
      </c>
      <c r="L58" s="188"/>
      <c r="M58" s="188"/>
    </row>
    <row r="59" spans="3:13" ht="30" customHeight="1" x14ac:dyDescent="0.25"/>
    <row r="75" spans="15:18" ht="39" customHeight="1" x14ac:dyDescent="0.25"/>
    <row r="76" spans="15:18" ht="30" customHeight="1" x14ac:dyDescent="0.25"/>
    <row r="79" spans="15:18" ht="26.25" customHeight="1" x14ac:dyDescent="0.25"/>
    <row r="80" spans="15:18" ht="30.75" customHeight="1" x14ac:dyDescent="0.25">
      <c r="O80" s="183"/>
      <c r="P80" s="183"/>
      <c r="Q80" s="183"/>
      <c r="R80" s="183"/>
    </row>
    <row r="81" spans="10:18" ht="34.5" customHeight="1" x14ac:dyDescent="0.25">
      <c r="O81" s="183"/>
      <c r="P81" s="183"/>
      <c r="Q81" s="183"/>
      <c r="R81" s="183"/>
    </row>
    <row r="82" spans="10:18" ht="27.75" customHeight="1" x14ac:dyDescent="0.25">
      <c r="O82" s="183" t="s">
        <v>50</v>
      </c>
      <c r="P82" s="183"/>
      <c r="Q82" s="183"/>
      <c r="R82" s="183"/>
    </row>
    <row r="83" spans="10:18" ht="18" x14ac:dyDescent="0.25">
      <c r="O83" s="18"/>
      <c r="P83" s="184" t="s">
        <v>42</v>
      </c>
      <c r="Q83" s="184"/>
      <c r="R83" s="184"/>
    </row>
    <row r="84" spans="10:18" ht="18" x14ac:dyDescent="0.25">
      <c r="O84" s="13"/>
      <c r="P84" s="184" t="s">
        <v>43</v>
      </c>
      <c r="Q84" s="184"/>
      <c r="R84" s="184"/>
    </row>
    <row r="85" spans="10:18" ht="18" x14ac:dyDescent="0.25">
      <c r="O85" s="14"/>
      <c r="P85" s="184" t="s">
        <v>44</v>
      </c>
      <c r="Q85" s="184"/>
      <c r="R85" s="184"/>
    </row>
    <row r="86" spans="10:18" ht="18" x14ac:dyDescent="0.25">
      <c r="O86" s="15"/>
      <c r="P86" s="184" t="s">
        <v>45</v>
      </c>
      <c r="Q86" s="184"/>
      <c r="R86" s="184"/>
    </row>
    <row r="87" spans="10:18" ht="25.5" customHeight="1" x14ac:dyDescent="0.25">
      <c r="O87" s="16"/>
      <c r="P87" s="184" t="s">
        <v>46</v>
      </c>
      <c r="Q87" s="184"/>
      <c r="R87" s="184"/>
    </row>
    <row r="92" spans="10:18" x14ac:dyDescent="0.25">
      <c r="J92" s="1" t="s">
        <v>63</v>
      </c>
    </row>
  </sheetData>
  <mergeCells count="69">
    <mergeCell ref="C1:C3"/>
    <mergeCell ref="D1:F1"/>
    <mergeCell ref="H1:J1"/>
    <mergeCell ref="D2:F2"/>
    <mergeCell ref="H2:P2"/>
    <mergeCell ref="D3:F3"/>
    <mergeCell ref="H3:J3"/>
    <mergeCell ref="B5:M5"/>
    <mergeCell ref="N5:Q5"/>
    <mergeCell ref="B6:M6"/>
    <mergeCell ref="N6:Q6"/>
    <mergeCell ref="B8:B9"/>
    <mergeCell ref="C8:C9"/>
    <mergeCell ref="D8:E8"/>
    <mergeCell ref="F8:F9"/>
    <mergeCell ref="H8:J8"/>
    <mergeCell ref="K8:O8"/>
    <mergeCell ref="P8:P9"/>
    <mergeCell ref="Q8:Q9"/>
    <mergeCell ref="R8:R9"/>
    <mergeCell ref="A11:A14"/>
    <mergeCell ref="B11:B14"/>
    <mergeCell ref="C11:C15"/>
    <mergeCell ref="D11:D14"/>
    <mergeCell ref="E11:E14"/>
    <mergeCell ref="Q11:Q16"/>
    <mergeCell ref="H11:H16"/>
    <mergeCell ref="I11:I16"/>
    <mergeCell ref="J11:J16"/>
    <mergeCell ref="B17:B18"/>
    <mergeCell ref="C17:C18"/>
    <mergeCell ref="D17:D18"/>
    <mergeCell ref="E17:E18"/>
    <mergeCell ref="F17:F18"/>
    <mergeCell ref="B19:B20"/>
    <mergeCell ref="C19:C20"/>
    <mergeCell ref="D19:D20"/>
    <mergeCell ref="E19:E20"/>
    <mergeCell ref="F19:F20"/>
    <mergeCell ref="F28:M28"/>
    <mergeCell ref="T28:V28"/>
    <mergeCell ref="H17:H18"/>
    <mergeCell ref="I17:I18"/>
    <mergeCell ref="J17:J18"/>
    <mergeCell ref="Q17:Q18"/>
    <mergeCell ref="H19:H20"/>
    <mergeCell ref="I19:I20"/>
    <mergeCell ref="J19:J20"/>
    <mergeCell ref="Q19:Q20"/>
    <mergeCell ref="S23:V23"/>
    <mergeCell ref="T24:V24"/>
    <mergeCell ref="T25:V25"/>
    <mergeCell ref="F26:M27"/>
    <mergeCell ref="T26:V26"/>
    <mergeCell ref="T27:V27"/>
    <mergeCell ref="C29:E29"/>
    <mergeCell ref="K29:M29"/>
    <mergeCell ref="G53:K55"/>
    <mergeCell ref="P84:R84"/>
    <mergeCell ref="P85:R85"/>
    <mergeCell ref="G56:K56"/>
    <mergeCell ref="P86:R86"/>
    <mergeCell ref="P87:R87"/>
    <mergeCell ref="C58:E58"/>
    <mergeCell ref="K58:M58"/>
    <mergeCell ref="O80:R80"/>
    <mergeCell ref="O81:R81"/>
    <mergeCell ref="O82:R82"/>
    <mergeCell ref="P83:R83"/>
  </mergeCells>
  <conditionalFormatting sqref="S24">
    <cfRule type="cellIs" priority="12" operator="greaterThanOrEqual">
      <formula>100</formula>
    </cfRule>
  </conditionalFormatting>
  <conditionalFormatting sqref="O10:O20">
    <cfRule type="cellIs" dxfId="50" priority="4" operator="between">
      <formula>0.7</formula>
      <formula>0.9</formula>
    </cfRule>
    <cfRule type="cellIs" dxfId="49" priority="5" operator="lessThan">
      <formula>0.5</formula>
    </cfRule>
    <cfRule type="cellIs" dxfId="48" priority="6" operator="between">
      <formula>0.5</formula>
      <formula>0.69</formula>
    </cfRule>
    <cfRule type="cellIs" dxfId="47" priority="7" operator="between">
      <formula>0.7</formula>
      <formula>0.89</formula>
    </cfRule>
    <cfRule type="cellIs" dxfId="46" priority="8" operator="between">
      <formula>0.7</formula>
      <formula>0.89</formula>
    </cfRule>
    <cfRule type="cellIs" dxfId="45" priority="9" operator="greaterThan">
      <formula>0.99</formula>
    </cfRule>
    <cfRule type="cellIs" dxfId="44" priority="10" operator="between">
      <formula>0.9</formula>
      <formula>0.99</formula>
    </cfRule>
    <cfRule type="cellIs" dxfId="43" priority="11" operator="greaterThan">
      <formula>1</formula>
    </cfRule>
  </conditionalFormatting>
  <conditionalFormatting sqref="O10:O20">
    <cfRule type="cellIs" dxfId="42" priority="3" operator="between">
      <formula>0.7</formula>
      <formula>0.8999</formula>
    </cfRule>
  </conditionalFormatting>
  <conditionalFormatting sqref="O15:O20">
    <cfRule type="cellIs" dxfId="41" priority="2" operator="between">
      <formula>0.9</formula>
      <formula>0.9999</formula>
    </cfRule>
  </conditionalFormatting>
  <conditionalFormatting sqref="O83">
    <cfRule type="cellIs" priority="1" operator="greaterThanOrEqual">
      <formula>100</formula>
    </cfRule>
  </conditionalFormatting>
  <printOptions horizontalCentered="1" verticalCentered="1"/>
  <pageMargins left="0.7" right="0.7" top="0.75" bottom="0.41" header="0.3" footer="0.3"/>
  <pageSetup scale="46" fitToHeight="0" orientation="landscape" horizontalDpi="4294967293" verticalDpi="4294967293" r:id="rId1"/>
  <rowBreaks count="3" manualBreakCount="3">
    <brk id="24" max="16" man="1"/>
    <brk id="50" max="16383" man="1"/>
    <brk id="88" max="16" man="1"/>
  </rowBreaks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2"/>
  <sheetViews>
    <sheetView showGridLines="0" view="pageBreakPreview" topLeftCell="A10" zoomScale="60" zoomScaleNormal="60" workbookViewId="0">
      <selection activeCell="K20" sqref="K20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1" width="18" style="1" bestFit="1" customWidth="1"/>
    <col min="12" max="12" width="14.42578125" style="1" customWidth="1"/>
    <col min="13" max="13" width="20.85546875" style="3" bestFit="1" customWidth="1"/>
    <col min="14" max="14" width="14.5703125" style="3" customWidth="1"/>
    <col min="15" max="15" width="15.42578125" style="1" customWidth="1"/>
    <col min="16" max="16" width="11.140625" style="1" bestFit="1" customWidth="1"/>
    <col min="17" max="17" width="11.7109375" style="1" customWidth="1"/>
    <col min="18" max="18" width="33.85546875" style="1" hidden="1" customWidth="1"/>
    <col min="19" max="32" width="11.42578125" style="1"/>
  </cols>
  <sheetData>
    <row r="1" spans="1:32" s="8" customFormat="1" ht="12" customHeight="1" x14ac:dyDescent="0.2">
      <c r="C1" s="229" t="s">
        <v>6</v>
      </c>
      <c r="D1" s="230" t="s">
        <v>7</v>
      </c>
      <c r="E1" s="230"/>
      <c r="F1" s="230"/>
      <c r="G1" s="152"/>
      <c r="H1" s="230" t="s">
        <v>8</v>
      </c>
      <c r="I1" s="230"/>
      <c r="J1" s="230"/>
      <c r="K1" s="7"/>
      <c r="L1" s="7"/>
      <c r="M1" s="75"/>
      <c r="N1" s="75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</row>
    <row r="2" spans="1:32" s="8" customFormat="1" ht="12" customHeight="1" x14ac:dyDescent="0.2">
      <c r="C2" s="229"/>
      <c r="D2" s="230" t="s">
        <v>19</v>
      </c>
      <c r="E2" s="230"/>
      <c r="F2" s="230"/>
      <c r="G2" s="152"/>
      <c r="H2" s="230" t="s">
        <v>20</v>
      </c>
      <c r="I2" s="230"/>
      <c r="J2" s="230"/>
      <c r="K2" s="230"/>
      <c r="L2" s="230"/>
      <c r="M2" s="230"/>
      <c r="N2" s="230"/>
      <c r="O2" s="230"/>
      <c r="P2" s="230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</row>
    <row r="3" spans="1:32" s="8" customFormat="1" ht="12" customHeight="1" x14ac:dyDescent="0.2">
      <c r="C3" s="229"/>
      <c r="D3" s="230" t="s">
        <v>41</v>
      </c>
      <c r="E3" s="230"/>
      <c r="F3" s="230"/>
      <c r="G3" s="152"/>
      <c r="H3" s="230" t="s">
        <v>9</v>
      </c>
      <c r="I3" s="230"/>
      <c r="J3" s="230"/>
      <c r="K3" s="152"/>
      <c r="L3" s="152"/>
      <c r="M3" s="75"/>
      <c r="N3" s="75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</row>
    <row r="5" spans="1:32" ht="21" x14ac:dyDescent="0.35">
      <c r="B5" s="217" t="s">
        <v>52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8" t="s">
        <v>51</v>
      </c>
      <c r="O5" s="219"/>
      <c r="P5" s="219"/>
      <c r="Q5" s="219"/>
      <c r="R5" s="77"/>
    </row>
    <row r="6" spans="1:32" ht="21" x14ac:dyDescent="0.35">
      <c r="B6" s="217" t="s">
        <v>93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20" t="s">
        <v>73</v>
      </c>
      <c r="O6" s="220"/>
      <c r="P6" s="220"/>
      <c r="Q6" s="220"/>
      <c r="R6" s="76"/>
    </row>
    <row r="7" spans="1:32" ht="6" customHeight="1" x14ac:dyDescent="0.25"/>
    <row r="8" spans="1:32" s="2" customFormat="1" ht="32.25" customHeight="1" x14ac:dyDescent="0.25">
      <c r="B8" s="221" t="s">
        <v>1</v>
      </c>
      <c r="C8" s="208" t="s">
        <v>10</v>
      </c>
      <c r="D8" s="223" t="s">
        <v>11</v>
      </c>
      <c r="E8" s="224"/>
      <c r="F8" s="208" t="s">
        <v>14</v>
      </c>
      <c r="G8" s="151"/>
      <c r="H8" s="224" t="s">
        <v>66</v>
      </c>
      <c r="I8" s="224"/>
      <c r="J8" s="225"/>
      <c r="K8" s="226" t="s">
        <v>3</v>
      </c>
      <c r="L8" s="227"/>
      <c r="M8" s="227"/>
      <c r="N8" s="227"/>
      <c r="O8" s="228"/>
      <c r="P8" s="208" t="s">
        <v>0</v>
      </c>
      <c r="Q8" s="208" t="s">
        <v>4</v>
      </c>
      <c r="R8" s="210" t="s">
        <v>18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8.25" customHeight="1" x14ac:dyDescent="0.25">
      <c r="B9" s="222"/>
      <c r="C9" s="209"/>
      <c r="D9" s="150" t="s">
        <v>12</v>
      </c>
      <c r="E9" s="150" t="s">
        <v>13</v>
      </c>
      <c r="F9" s="209"/>
      <c r="G9" s="150" t="s">
        <v>96</v>
      </c>
      <c r="H9" s="150" t="s">
        <v>15</v>
      </c>
      <c r="I9" s="150" t="s">
        <v>16</v>
      </c>
      <c r="J9" s="150" t="s">
        <v>17</v>
      </c>
      <c r="K9" s="150" t="s">
        <v>94</v>
      </c>
      <c r="L9" s="28" t="s">
        <v>2</v>
      </c>
      <c r="M9" s="28" t="s">
        <v>95</v>
      </c>
      <c r="N9" s="28" t="s">
        <v>118</v>
      </c>
      <c r="O9" s="28" t="s">
        <v>40</v>
      </c>
      <c r="P9" s="209"/>
      <c r="Q9" s="209"/>
      <c r="R9" s="210"/>
    </row>
    <row r="10" spans="1:32" ht="51.75" customHeight="1" x14ac:dyDescent="0.25">
      <c r="B10" s="147">
        <v>1</v>
      </c>
      <c r="C10" s="29" t="s">
        <v>25</v>
      </c>
      <c r="D10" s="149" t="s">
        <v>26</v>
      </c>
      <c r="E10" s="149" t="s">
        <v>27</v>
      </c>
      <c r="F10" s="148" t="s">
        <v>28</v>
      </c>
      <c r="G10" s="74" t="s">
        <v>28</v>
      </c>
      <c r="H10" s="32">
        <v>13123671</v>
      </c>
      <c r="I10" s="32">
        <v>13040795</v>
      </c>
      <c r="J10" s="32">
        <v>597651.86</v>
      </c>
      <c r="K10" s="33">
        <v>12</v>
      </c>
      <c r="L10" s="33" t="s">
        <v>53</v>
      </c>
      <c r="M10" s="33">
        <v>0</v>
      </c>
      <c r="N10" s="33">
        <v>0</v>
      </c>
      <c r="O10" s="34">
        <v>0</v>
      </c>
      <c r="P10" s="35">
        <v>0</v>
      </c>
      <c r="Q10" s="35">
        <f>+J10/I10</f>
        <v>4.5829403805519524E-2</v>
      </c>
      <c r="R10" s="70" t="s">
        <v>60</v>
      </c>
    </row>
    <row r="11" spans="1:32" ht="75" x14ac:dyDescent="0.25">
      <c r="A11" s="211"/>
      <c r="B11" s="214">
        <v>2</v>
      </c>
      <c r="C11" s="199" t="s">
        <v>54</v>
      </c>
      <c r="D11" s="201" t="s">
        <v>29</v>
      </c>
      <c r="E11" s="201" t="s">
        <v>27</v>
      </c>
      <c r="F11" s="36" t="s">
        <v>47</v>
      </c>
      <c r="G11" s="74" t="s">
        <v>79</v>
      </c>
      <c r="H11" s="193">
        <v>8670574</v>
      </c>
      <c r="I11" s="193">
        <v>8726266</v>
      </c>
      <c r="J11" s="193">
        <v>295971.5</v>
      </c>
      <c r="K11" s="37">
        <v>7790255.9999999991</v>
      </c>
      <c r="L11" s="36" t="s">
        <v>35</v>
      </c>
      <c r="M11" s="40">
        <v>711244.80000000005</v>
      </c>
      <c r="N11" s="40">
        <v>711245</v>
      </c>
      <c r="O11" s="34">
        <f>+N11/M11</f>
        <v>1.0000002811971349</v>
      </c>
      <c r="P11" s="34">
        <f>+N11/M11</f>
        <v>1.0000002811971349</v>
      </c>
      <c r="Q11" s="195">
        <f>+J11/I11</f>
        <v>3.3917313545106235E-2</v>
      </c>
      <c r="R11" s="71" t="s">
        <v>65</v>
      </c>
    </row>
    <row r="12" spans="1:32" ht="119.25" customHeight="1" x14ac:dyDescent="0.25">
      <c r="A12" s="212"/>
      <c r="B12" s="215"/>
      <c r="C12" s="200"/>
      <c r="D12" s="202"/>
      <c r="E12" s="202"/>
      <c r="F12" s="144" t="s">
        <v>30</v>
      </c>
      <c r="G12" s="74" t="s">
        <v>80</v>
      </c>
      <c r="H12" s="194"/>
      <c r="I12" s="194"/>
      <c r="J12" s="194"/>
      <c r="K12" s="40">
        <v>12</v>
      </c>
      <c r="L12" s="36" t="s">
        <v>53</v>
      </c>
      <c r="M12" s="40">
        <v>1</v>
      </c>
      <c r="N12" s="41">
        <v>0</v>
      </c>
      <c r="O12" s="34">
        <f>+N12/M12</f>
        <v>0</v>
      </c>
      <c r="P12" s="34">
        <f t="shared" ref="P12:P18" si="0">+N12/M12</f>
        <v>0</v>
      </c>
      <c r="Q12" s="196"/>
      <c r="R12" s="71" t="s">
        <v>69</v>
      </c>
    </row>
    <row r="13" spans="1:32" ht="93.75" customHeight="1" x14ac:dyDescent="0.25">
      <c r="A13" s="212"/>
      <c r="B13" s="215"/>
      <c r="C13" s="200"/>
      <c r="D13" s="202"/>
      <c r="E13" s="202"/>
      <c r="F13" s="144" t="s">
        <v>57</v>
      </c>
      <c r="G13" s="74" t="s">
        <v>81</v>
      </c>
      <c r="H13" s="194"/>
      <c r="I13" s="194"/>
      <c r="J13" s="194"/>
      <c r="K13" s="40">
        <v>341291</v>
      </c>
      <c r="L13" s="36" t="s">
        <v>35</v>
      </c>
      <c r="M13" s="40">
        <v>2087.6470286273679</v>
      </c>
      <c r="N13" s="40">
        <v>1075.4000000000001</v>
      </c>
      <c r="O13" s="34">
        <f t="shared" ref="O13:O18" si="1">+N13/M13</f>
        <v>0.5151253948839607</v>
      </c>
      <c r="P13" s="34">
        <f t="shared" si="0"/>
        <v>0.5151253948839607</v>
      </c>
      <c r="Q13" s="196"/>
      <c r="R13" s="71" t="s">
        <v>65</v>
      </c>
    </row>
    <row r="14" spans="1:32" ht="56.25" x14ac:dyDescent="0.25">
      <c r="A14" s="213"/>
      <c r="B14" s="216"/>
      <c r="C14" s="200"/>
      <c r="D14" s="207"/>
      <c r="E14" s="207"/>
      <c r="F14" s="36" t="s">
        <v>48</v>
      </c>
      <c r="G14" s="74" t="s">
        <v>82</v>
      </c>
      <c r="H14" s="194"/>
      <c r="I14" s="194"/>
      <c r="J14" s="194"/>
      <c r="K14" s="40">
        <v>65</v>
      </c>
      <c r="L14" s="36" t="s">
        <v>38</v>
      </c>
      <c r="M14" s="40">
        <v>4</v>
      </c>
      <c r="N14" s="40">
        <v>1</v>
      </c>
      <c r="O14" s="34">
        <f t="shared" si="1"/>
        <v>0.25</v>
      </c>
      <c r="P14" s="34">
        <f t="shared" si="0"/>
        <v>0.25</v>
      </c>
      <c r="Q14" s="196"/>
      <c r="R14" s="71" t="s">
        <v>65</v>
      </c>
    </row>
    <row r="15" spans="1:32" ht="96" customHeight="1" x14ac:dyDescent="0.25">
      <c r="B15" s="143">
        <v>3</v>
      </c>
      <c r="C15" s="200"/>
      <c r="D15" s="146" t="s">
        <v>31</v>
      </c>
      <c r="E15" s="146" t="s">
        <v>27</v>
      </c>
      <c r="F15" s="144" t="s">
        <v>49</v>
      </c>
      <c r="G15" s="74" t="s">
        <v>83</v>
      </c>
      <c r="H15" s="194"/>
      <c r="I15" s="194"/>
      <c r="J15" s="194"/>
      <c r="K15" s="40">
        <v>50000</v>
      </c>
      <c r="L15" s="36" t="s">
        <v>37</v>
      </c>
      <c r="M15" s="40">
        <v>0</v>
      </c>
      <c r="N15" s="40">
        <v>0</v>
      </c>
      <c r="O15" s="34">
        <v>0</v>
      </c>
      <c r="P15" s="34">
        <v>0</v>
      </c>
      <c r="Q15" s="196"/>
      <c r="R15" s="71" t="s">
        <v>65</v>
      </c>
    </row>
    <row r="16" spans="1:32" ht="126.75" customHeight="1" x14ac:dyDescent="0.25">
      <c r="B16" s="143"/>
      <c r="C16" s="145"/>
      <c r="D16" s="146" t="s">
        <v>31</v>
      </c>
      <c r="E16" s="146" t="s">
        <v>27</v>
      </c>
      <c r="F16" s="144" t="s">
        <v>62</v>
      </c>
      <c r="G16" s="74" t="s">
        <v>84</v>
      </c>
      <c r="H16" s="142"/>
      <c r="I16" s="142"/>
      <c r="J16" s="142"/>
      <c r="K16" s="40">
        <v>499</v>
      </c>
      <c r="L16" s="36" t="s">
        <v>61</v>
      </c>
      <c r="M16" s="40">
        <v>20</v>
      </c>
      <c r="N16" s="40">
        <v>0</v>
      </c>
      <c r="O16" s="34">
        <f t="shared" si="1"/>
        <v>0</v>
      </c>
      <c r="P16" s="34">
        <f t="shared" si="0"/>
        <v>0</v>
      </c>
      <c r="Q16" s="204"/>
      <c r="R16" s="71" t="s">
        <v>70</v>
      </c>
    </row>
    <row r="17" spans="2:66" ht="81.75" customHeight="1" x14ac:dyDescent="0.25">
      <c r="B17" s="197">
        <v>4</v>
      </c>
      <c r="C17" s="199" t="s">
        <v>55</v>
      </c>
      <c r="D17" s="201" t="s">
        <v>32</v>
      </c>
      <c r="E17" s="201" t="s">
        <v>27</v>
      </c>
      <c r="F17" s="199" t="s">
        <v>34</v>
      </c>
      <c r="G17" s="74" t="s">
        <v>85</v>
      </c>
      <c r="H17" s="193">
        <v>4255000</v>
      </c>
      <c r="I17" s="193">
        <v>4255000</v>
      </c>
      <c r="J17" s="193">
        <v>0</v>
      </c>
      <c r="K17" s="40">
        <v>102804</v>
      </c>
      <c r="L17" s="36" t="s">
        <v>35</v>
      </c>
      <c r="M17" s="40">
        <v>0</v>
      </c>
      <c r="N17" s="40">
        <v>0</v>
      </c>
      <c r="O17" s="34">
        <v>0</v>
      </c>
      <c r="P17" s="34">
        <v>0</v>
      </c>
      <c r="Q17" s="195">
        <f t="shared" ref="Q17:Q20" si="2">+J17/I17</f>
        <v>0</v>
      </c>
      <c r="R17" s="71" t="s">
        <v>71</v>
      </c>
    </row>
    <row r="18" spans="2:66" ht="62.25" hidden="1" customHeight="1" x14ac:dyDescent="0.25">
      <c r="B18" s="205"/>
      <c r="C18" s="206"/>
      <c r="D18" s="207"/>
      <c r="E18" s="207"/>
      <c r="F18" s="206"/>
      <c r="G18" s="74" t="s">
        <v>86</v>
      </c>
      <c r="H18" s="194"/>
      <c r="I18" s="194"/>
      <c r="J18" s="194"/>
      <c r="K18" s="72">
        <v>1</v>
      </c>
      <c r="L18" s="73" t="s">
        <v>58</v>
      </c>
      <c r="M18" s="72">
        <v>1</v>
      </c>
      <c r="N18" s="72">
        <v>0</v>
      </c>
      <c r="O18" s="34">
        <f t="shared" si="1"/>
        <v>0</v>
      </c>
      <c r="P18" s="34">
        <f t="shared" si="0"/>
        <v>0</v>
      </c>
      <c r="Q18" s="204" t="e">
        <f t="shared" si="2"/>
        <v>#DIV/0!</v>
      </c>
      <c r="R18" s="71" t="s">
        <v>71</v>
      </c>
    </row>
    <row r="19" spans="2:66" ht="90.75" customHeight="1" x14ac:dyDescent="0.25">
      <c r="B19" s="197">
        <v>5</v>
      </c>
      <c r="C19" s="199" t="s">
        <v>56</v>
      </c>
      <c r="D19" s="201" t="s">
        <v>33</v>
      </c>
      <c r="E19" s="201" t="s">
        <v>27</v>
      </c>
      <c r="F19" s="199" t="s">
        <v>34</v>
      </c>
      <c r="G19" s="74" t="s">
        <v>87</v>
      </c>
      <c r="H19" s="193">
        <v>3250755</v>
      </c>
      <c r="I19" s="193">
        <v>3277939</v>
      </c>
      <c r="J19" s="193">
        <v>202262.1</v>
      </c>
      <c r="K19" s="38">
        <v>15</v>
      </c>
      <c r="L19" s="36" t="s">
        <v>39</v>
      </c>
      <c r="M19" s="40">
        <v>0</v>
      </c>
      <c r="N19" s="40">
        <v>0</v>
      </c>
      <c r="O19" s="34">
        <v>0</v>
      </c>
      <c r="P19" s="34">
        <v>0</v>
      </c>
      <c r="Q19" s="195">
        <f t="shared" si="2"/>
        <v>6.1704046353516645E-2</v>
      </c>
      <c r="R19" s="71" t="s">
        <v>72</v>
      </c>
    </row>
    <row r="20" spans="2:66" ht="90" customHeight="1" x14ac:dyDescent="0.25">
      <c r="B20" s="198"/>
      <c r="C20" s="200"/>
      <c r="D20" s="202"/>
      <c r="E20" s="202"/>
      <c r="F20" s="200"/>
      <c r="G20" s="74" t="s">
        <v>88</v>
      </c>
      <c r="H20" s="194"/>
      <c r="I20" s="194"/>
      <c r="J20" s="194"/>
      <c r="K20" s="38">
        <v>95</v>
      </c>
      <c r="L20" s="36" t="s">
        <v>39</v>
      </c>
      <c r="M20" s="40">
        <v>10</v>
      </c>
      <c r="N20" s="40" t="s">
        <v>141</v>
      </c>
      <c r="O20" s="34">
        <v>0.8</v>
      </c>
      <c r="P20" s="34">
        <v>0</v>
      </c>
      <c r="Q20" s="196" t="e">
        <f t="shared" si="2"/>
        <v>#DIV/0!</v>
      </c>
      <c r="R20" s="71" t="s">
        <v>71</v>
      </c>
    </row>
    <row r="21" spans="2:66" ht="3.75" customHeight="1" x14ac:dyDescent="0.25">
      <c r="B21" s="4"/>
      <c r="C21" s="5"/>
      <c r="D21" s="11"/>
      <c r="E21" s="10"/>
      <c r="F21" s="5"/>
      <c r="G21" s="66"/>
      <c r="H21" s="19"/>
      <c r="I21" s="20"/>
      <c r="J21" s="21"/>
      <c r="K21" s="5"/>
      <c r="L21" s="5"/>
      <c r="M21" s="12"/>
      <c r="N21" s="12"/>
      <c r="O21" s="12"/>
      <c r="P21" s="5"/>
      <c r="Q21" s="5"/>
      <c r="R21" s="6"/>
    </row>
    <row r="22" spans="2:66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1095885.46</v>
      </c>
    </row>
    <row r="23" spans="2:66" x14ac:dyDescent="0.25">
      <c r="B23" t="s">
        <v>117</v>
      </c>
      <c r="S23" s="183" t="s">
        <v>50</v>
      </c>
      <c r="T23" s="183"/>
      <c r="U23" s="183"/>
      <c r="V23" s="183"/>
    </row>
    <row r="24" spans="2:66" ht="18" customHeight="1" x14ac:dyDescent="0.25">
      <c r="B24" t="s">
        <v>142</v>
      </c>
      <c r="S24" s="18"/>
      <c r="T24" s="190" t="s">
        <v>42</v>
      </c>
      <c r="U24" s="190"/>
      <c r="V24" s="190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</row>
    <row r="25" spans="2:66" ht="18" customHeight="1" x14ac:dyDescent="0.25">
      <c r="B25" s="9"/>
      <c r="S25" s="13"/>
      <c r="T25" s="190" t="s">
        <v>43</v>
      </c>
      <c r="U25" s="190"/>
      <c r="V25" s="190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2:66" ht="21.75" customHeight="1" x14ac:dyDescent="0.25">
      <c r="F26" s="189" t="s">
        <v>22</v>
      </c>
      <c r="G26" s="189"/>
      <c r="H26" s="189"/>
      <c r="I26" s="189"/>
      <c r="J26" s="189"/>
      <c r="K26" s="189"/>
      <c r="L26" s="189"/>
      <c r="M26" s="189"/>
      <c r="S26" s="14"/>
      <c r="T26" s="190" t="s">
        <v>44</v>
      </c>
      <c r="U26" s="190"/>
      <c r="V26" s="190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2:66" ht="21" customHeight="1" x14ac:dyDescent="0.25">
      <c r="F27" s="189"/>
      <c r="G27" s="189"/>
      <c r="H27" s="189"/>
      <c r="I27" s="189"/>
      <c r="J27" s="189"/>
      <c r="K27" s="189"/>
      <c r="L27" s="189"/>
      <c r="M27" s="189"/>
      <c r="S27" s="15"/>
      <c r="T27" s="190" t="s">
        <v>45</v>
      </c>
      <c r="U27" s="190"/>
      <c r="V27" s="190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 ht="18" customHeight="1" x14ac:dyDescent="0.25">
      <c r="F28" s="191" t="str">
        <f>N6</f>
        <v>FEBRERO</v>
      </c>
      <c r="G28" s="191"/>
      <c r="H28" s="191"/>
      <c r="I28" s="191"/>
      <c r="J28" s="191"/>
      <c r="K28" s="191"/>
      <c r="L28" s="191"/>
      <c r="M28" s="191"/>
      <c r="S28" s="16"/>
      <c r="T28" s="190" t="s">
        <v>46</v>
      </c>
      <c r="U28" s="190"/>
      <c r="V28" s="190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2:66" ht="30" customHeight="1" x14ac:dyDescent="0.25">
      <c r="C29" s="192" t="s">
        <v>59</v>
      </c>
      <c r="D29" s="192"/>
      <c r="E29" s="192"/>
      <c r="K29" s="187" t="s">
        <v>23</v>
      </c>
      <c r="L29" s="187"/>
      <c r="M29" s="187"/>
    </row>
    <row r="49" spans="3:13" ht="46.5" customHeight="1" x14ac:dyDescent="0.25"/>
    <row r="50" spans="3:13" ht="191.25" customHeight="1" x14ac:dyDescent="0.25"/>
    <row r="51" spans="3:13" ht="15" customHeight="1" x14ac:dyDescent="0.25"/>
    <row r="52" spans="3:13" ht="15" customHeight="1" x14ac:dyDescent="0.25"/>
    <row r="53" spans="3:13" ht="15" customHeight="1" x14ac:dyDescent="0.25">
      <c r="G53" s="185" t="s">
        <v>36</v>
      </c>
      <c r="H53" s="185"/>
      <c r="I53" s="185"/>
      <c r="J53" s="185"/>
      <c r="K53" s="185"/>
    </row>
    <row r="54" spans="3:13" ht="4.5" customHeight="1" x14ac:dyDescent="0.25">
      <c r="G54" s="185"/>
      <c r="H54" s="185"/>
      <c r="I54" s="185"/>
      <c r="J54" s="185"/>
      <c r="K54" s="185"/>
    </row>
    <row r="55" spans="3:13" ht="18.75" customHeight="1" x14ac:dyDescent="0.25">
      <c r="G55" s="185"/>
      <c r="H55" s="185"/>
      <c r="I55" s="185"/>
      <c r="J55" s="185"/>
      <c r="K55" s="185"/>
    </row>
    <row r="56" spans="3:13" ht="18.75" customHeight="1" x14ac:dyDescent="0.3">
      <c r="G56" s="186" t="str">
        <f>N6</f>
        <v>FEBRERO</v>
      </c>
      <c r="H56" s="186"/>
      <c r="I56" s="186"/>
      <c r="J56" s="186"/>
      <c r="K56" s="186"/>
    </row>
    <row r="57" spans="3:13" ht="22.5" customHeight="1" x14ac:dyDescent="0.25"/>
    <row r="58" spans="3:13" ht="13.5" customHeight="1" x14ac:dyDescent="0.25">
      <c r="C58" s="187" t="s">
        <v>24</v>
      </c>
      <c r="D58" s="187"/>
      <c r="E58" s="187"/>
      <c r="K58" s="188" t="s">
        <v>24</v>
      </c>
      <c r="L58" s="188"/>
      <c r="M58" s="188"/>
    </row>
    <row r="59" spans="3:13" ht="30" customHeight="1" x14ac:dyDescent="0.25"/>
    <row r="75" spans="15:18" ht="39" customHeight="1" x14ac:dyDescent="0.25"/>
    <row r="76" spans="15:18" ht="30" customHeight="1" x14ac:dyDescent="0.25"/>
    <row r="79" spans="15:18" ht="26.25" customHeight="1" x14ac:dyDescent="0.25"/>
    <row r="80" spans="15:18" ht="30.75" customHeight="1" x14ac:dyDescent="0.25">
      <c r="O80" s="183"/>
      <c r="P80" s="183"/>
      <c r="Q80" s="183"/>
      <c r="R80" s="183"/>
    </row>
    <row r="81" spans="10:18" ht="34.5" customHeight="1" x14ac:dyDescent="0.25">
      <c r="O81" s="183"/>
      <c r="P81" s="183"/>
      <c r="Q81" s="183"/>
      <c r="R81" s="183"/>
    </row>
    <row r="82" spans="10:18" ht="27.75" customHeight="1" x14ac:dyDescent="0.25">
      <c r="O82" s="183" t="s">
        <v>50</v>
      </c>
      <c r="P82" s="183"/>
      <c r="Q82" s="183"/>
      <c r="R82" s="183"/>
    </row>
    <row r="83" spans="10:18" ht="18" x14ac:dyDescent="0.25">
      <c r="O83" s="18"/>
      <c r="P83" s="184" t="s">
        <v>42</v>
      </c>
      <c r="Q83" s="184"/>
      <c r="R83" s="184"/>
    </row>
    <row r="84" spans="10:18" ht="18" x14ac:dyDescent="0.25">
      <c r="O84" s="13"/>
      <c r="P84" s="184" t="s">
        <v>43</v>
      </c>
      <c r="Q84" s="184"/>
      <c r="R84" s="184"/>
    </row>
    <row r="85" spans="10:18" ht="18" x14ac:dyDescent="0.25">
      <c r="O85" s="14"/>
      <c r="P85" s="184" t="s">
        <v>44</v>
      </c>
      <c r="Q85" s="184"/>
      <c r="R85" s="184"/>
    </row>
    <row r="86" spans="10:18" ht="18" x14ac:dyDescent="0.25">
      <c r="O86" s="15"/>
      <c r="P86" s="184" t="s">
        <v>45</v>
      </c>
      <c r="Q86" s="184"/>
      <c r="R86" s="184"/>
    </row>
    <row r="87" spans="10:18" ht="25.5" customHeight="1" x14ac:dyDescent="0.25">
      <c r="O87" s="16"/>
      <c r="P87" s="184" t="s">
        <v>46</v>
      </c>
      <c r="Q87" s="184"/>
      <c r="R87" s="184"/>
    </row>
    <row r="92" spans="10:18" x14ac:dyDescent="0.25">
      <c r="J92" s="1" t="s">
        <v>63</v>
      </c>
    </row>
  </sheetData>
  <mergeCells count="69">
    <mergeCell ref="P86:R86"/>
    <mergeCell ref="P87:R87"/>
    <mergeCell ref="C58:E58"/>
    <mergeCell ref="K58:M58"/>
    <mergeCell ref="O80:R80"/>
    <mergeCell ref="O81:R81"/>
    <mergeCell ref="O82:R82"/>
    <mergeCell ref="P83:R83"/>
    <mergeCell ref="C29:E29"/>
    <mergeCell ref="K29:M29"/>
    <mergeCell ref="G53:K55"/>
    <mergeCell ref="P84:R84"/>
    <mergeCell ref="P85:R85"/>
    <mergeCell ref="G56:K56"/>
    <mergeCell ref="F28:M28"/>
    <mergeCell ref="T28:V28"/>
    <mergeCell ref="H17:H18"/>
    <mergeCell ref="I17:I18"/>
    <mergeCell ref="J17:J18"/>
    <mergeCell ref="Q17:Q18"/>
    <mergeCell ref="H19:H20"/>
    <mergeCell ref="I19:I20"/>
    <mergeCell ref="J19:J20"/>
    <mergeCell ref="Q19:Q20"/>
    <mergeCell ref="S23:V23"/>
    <mergeCell ref="T24:V24"/>
    <mergeCell ref="T25:V25"/>
    <mergeCell ref="F26:M27"/>
    <mergeCell ref="T26:V26"/>
    <mergeCell ref="T27:V27"/>
    <mergeCell ref="B19:B20"/>
    <mergeCell ref="C19:C20"/>
    <mergeCell ref="D19:D20"/>
    <mergeCell ref="E19:E20"/>
    <mergeCell ref="F19:F20"/>
    <mergeCell ref="B17:B18"/>
    <mergeCell ref="C17:C18"/>
    <mergeCell ref="D17:D18"/>
    <mergeCell ref="E17:E18"/>
    <mergeCell ref="F17:F18"/>
    <mergeCell ref="R8:R9"/>
    <mergeCell ref="A11:A14"/>
    <mergeCell ref="B11:B14"/>
    <mergeCell ref="C11:C15"/>
    <mergeCell ref="D11:D14"/>
    <mergeCell ref="E11:E14"/>
    <mergeCell ref="H11:H15"/>
    <mergeCell ref="I11:I15"/>
    <mergeCell ref="J11:J15"/>
    <mergeCell ref="Q11:Q16"/>
    <mergeCell ref="B5:M5"/>
    <mergeCell ref="N5:Q5"/>
    <mergeCell ref="B6:M6"/>
    <mergeCell ref="N6:Q6"/>
    <mergeCell ref="B8:B9"/>
    <mergeCell ref="C8:C9"/>
    <mergeCell ref="D8:E8"/>
    <mergeCell ref="F8:F9"/>
    <mergeCell ref="H8:J8"/>
    <mergeCell ref="K8:O8"/>
    <mergeCell ref="P8:P9"/>
    <mergeCell ref="Q8:Q9"/>
    <mergeCell ref="C1:C3"/>
    <mergeCell ref="D1:F1"/>
    <mergeCell ref="H1:J1"/>
    <mergeCell ref="D2:F2"/>
    <mergeCell ref="H2:P2"/>
    <mergeCell ref="D3:F3"/>
    <mergeCell ref="H3:J3"/>
  </mergeCells>
  <conditionalFormatting sqref="S24">
    <cfRule type="cellIs" priority="12" operator="greaterThanOrEqual">
      <formula>100</formula>
    </cfRule>
  </conditionalFormatting>
  <conditionalFormatting sqref="O10:O20">
    <cfRule type="cellIs" dxfId="40" priority="4" operator="between">
      <formula>0.7</formula>
      <formula>0.9</formula>
    </cfRule>
    <cfRule type="cellIs" dxfId="39" priority="5" operator="lessThan">
      <formula>0.5</formula>
    </cfRule>
    <cfRule type="cellIs" dxfId="38" priority="6" operator="between">
      <formula>0.5</formula>
      <formula>0.69</formula>
    </cfRule>
    <cfRule type="cellIs" dxfId="37" priority="7" operator="between">
      <formula>0.7</formula>
      <formula>0.89</formula>
    </cfRule>
    <cfRule type="cellIs" dxfId="36" priority="8" operator="between">
      <formula>0.7</formula>
      <formula>0.89</formula>
    </cfRule>
    <cfRule type="cellIs" dxfId="35" priority="9" operator="greaterThan">
      <formula>0.99</formula>
    </cfRule>
    <cfRule type="cellIs" dxfId="34" priority="10" operator="between">
      <formula>0.9</formula>
      <formula>0.99</formula>
    </cfRule>
    <cfRule type="cellIs" dxfId="33" priority="11" operator="greaterThan">
      <formula>1</formula>
    </cfRule>
  </conditionalFormatting>
  <conditionalFormatting sqref="O10:O20">
    <cfRule type="cellIs" dxfId="32" priority="3" operator="between">
      <formula>0.7</formula>
      <formula>0.8999</formula>
    </cfRule>
  </conditionalFormatting>
  <conditionalFormatting sqref="O15:O16">
    <cfRule type="cellIs" dxfId="31" priority="2" operator="between">
      <formula>0.9</formula>
      <formula>0.9999</formula>
    </cfRule>
  </conditionalFormatting>
  <conditionalFormatting sqref="O83">
    <cfRule type="cellIs" priority="1" operator="greaterThanOrEqual">
      <formula>100</formula>
    </cfRule>
  </conditionalFormatting>
  <printOptions horizontalCentered="1" verticalCentered="1"/>
  <pageMargins left="0.7" right="0.7" top="0.75" bottom="0.41" header="0.3" footer="0.3"/>
  <pageSetup scale="46" fitToHeight="0" orientation="landscape" horizontalDpi="4294967293" verticalDpi="4294967293" r:id="rId1"/>
  <rowBreaks count="3" manualBreakCount="3">
    <brk id="24" max="16" man="1"/>
    <brk id="50" max="16383" man="1"/>
    <brk id="88" max="16" man="1"/>
  </rowBreaks>
  <colBreaks count="1" manualBreakCount="1">
    <brk id="1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92"/>
  <sheetViews>
    <sheetView showGridLines="0" view="pageBreakPreview" topLeftCell="A13" zoomScale="60" zoomScaleNormal="60" workbookViewId="0">
      <selection activeCell="J21" sqref="J21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1.42578125" style="1" customWidth="1"/>
    <col min="7" max="7" width="33" style="1" customWidth="1"/>
    <col min="8" max="8" width="19.7109375" style="1" bestFit="1" customWidth="1"/>
    <col min="9" max="9" width="20.140625" style="1" bestFit="1" customWidth="1"/>
    <col min="10" max="10" width="17" style="1" customWidth="1"/>
    <col min="11" max="11" width="24.7109375" style="1" bestFit="1" customWidth="1"/>
    <col min="12" max="12" width="14.42578125" style="1" customWidth="1"/>
    <col min="13" max="13" width="20.85546875" style="3" bestFit="1" customWidth="1"/>
    <col min="14" max="14" width="14.5703125" style="3" customWidth="1"/>
    <col min="15" max="15" width="15.42578125" style="1" customWidth="1"/>
    <col min="16" max="16" width="11.140625" style="1" bestFit="1" customWidth="1"/>
    <col min="17" max="17" width="11.7109375" style="1" customWidth="1"/>
    <col min="18" max="18" width="33.85546875" style="1" hidden="1" customWidth="1"/>
    <col min="19" max="32" width="11.42578125" style="1"/>
  </cols>
  <sheetData>
    <row r="1" spans="1:32" s="8" customFormat="1" ht="12" customHeight="1" x14ac:dyDescent="0.2">
      <c r="C1" s="229" t="s">
        <v>6</v>
      </c>
      <c r="D1" s="230" t="s">
        <v>7</v>
      </c>
      <c r="E1" s="230"/>
      <c r="F1" s="230"/>
      <c r="G1" s="67"/>
      <c r="H1" s="230" t="s">
        <v>8</v>
      </c>
      <c r="I1" s="230"/>
      <c r="J1" s="230"/>
      <c r="K1" s="7"/>
      <c r="L1" s="7"/>
      <c r="M1" s="75"/>
      <c r="N1" s="75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2" s="8" customFormat="1" ht="12" customHeight="1" x14ac:dyDescent="0.2">
      <c r="C2" s="229"/>
      <c r="D2" s="230" t="s">
        <v>19</v>
      </c>
      <c r="E2" s="230"/>
      <c r="F2" s="230"/>
      <c r="G2" s="67"/>
      <c r="H2" s="230" t="s">
        <v>20</v>
      </c>
      <c r="I2" s="230"/>
      <c r="J2" s="230"/>
      <c r="K2" s="230"/>
      <c r="L2" s="230"/>
      <c r="M2" s="230"/>
      <c r="N2" s="230"/>
      <c r="O2" s="230"/>
      <c r="P2" s="230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1:32" s="8" customFormat="1" ht="12" customHeight="1" x14ac:dyDescent="0.2">
      <c r="C3" s="229"/>
      <c r="D3" s="230" t="s">
        <v>41</v>
      </c>
      <c r="E3" s="230"/>
      <c r="F3" s="230"/>
      <c r="G3" s="67"/>
      <c r="H3" s="230" t="s">
        <v>9</v>
      </c>
      <c r="I3" s="230"/>
      <c r="J3" s="230"/>
      <c r="K3" s="23"/>
      <c r="L3" s="23"/>
      <c r="M3" s="75"/>
      <c r="N3" s="75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5" spans="1:32" ht="21" x14ac:dyDescent="0.35">
      <c r="B5" s="217" t="s">
        <v>52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8" t="s">
        <v>51</v>
      </c>
      <c r="O5" s="219"/>
      <c r="P5" s="219"/>
      <c r="Q5" s="219"/>
      <c r="R5" s="77"/>
    </row>
    <row r="6" spans="1:32" ht="21" x14ac:dyDescent="0.35">
      <c r="B6" s="217" t="s">
        <v>93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20" t="s">
        <v>5</v>
      </c>
      <c r="O6" s="220"/>
      <c r="P6" s="220"/>
      <c r="Q6" s="220"/>
      <c r="R6" s="76"/>
    </row>
    <row r="7" spans="1:32" ht="6" customHeight="1" x14ac:dyDescent="0.25"/>
    <row r="8" spans="1:32" s="2" customFormat="1" ht="32.25" customHeight="1" x14ac:dyDescent="0.25">
      <c r="B8" s="221" t="s">
        <v>1</v>
      </c>
      <c r="C8" s="208" t="s">
        <v>10</v>
      </c>
      <c r="D8" s="223" t="s">
        <v>11</v>
      </c>
      <c r="E8" s="224"/>
      <c r="F8" s="208" t="s">
        <v>14</v>
      </c>
      <c r="G8" s="69"/>
      <c r="H8" s="224" t="s">
        <v>66</v>
      </c>
      <c r="I8" s="224"/>
      <c r="J8" s="225"/>
      <c r="K8" s="226" t="s">
        <v>3</v>
      </c>
      <c r="L8" s="227"/>
      <c r="M8" s="227"/>
      <c r="N8" s="227"/>
      <c r="O8" s="228"/>
      <c r="P8" s="208" t="s">
        <v>0</v>
      </c>
      <c r="Q8" s="208" t="s">
        <v>4</v>
      </c>
      <c r="R8" s="210" t="s">
        <v>18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8.25" customHeight="1" x14ac:dyDescent="0.25">
      <c r="B9" s="222"/>
      <c r="C9" s="209"/>
      <c r="D9" s="27" t="s">
        <v>12</v>
      </c>
      <c r="E9" s="27" t="s">
        <v>13</v>
      </c>
      <c r="F9" s="209"/>
      <c r="G9" s="68" t="s">
        <v>96</v>
      </c>
      <c r="H9" s="27" t="s">
        <v>15</v>
      </c>
      <c r="I9" s="27" t="s">
        <v>16</v>
      </c>
      <c r="J9" s="27" t="s">
        <v>17</v>
      </c>
      <c r="K9" s="27" t="s">
        <v>94</v>
      </c>
      <c r="L9" s="28" t="s">
        <v>2</v>
      </c>
      <c r="M9" s="28" t="s">
        <v>95</v>
      </c>
      <c r="N9" s="28" t="s">
        <v>118</v>
      </c>
      <c r="O9" s="28" t="s">
        <v>40</v>
      </c>
      <c r="P9" s="209"/>
      <c r="Q9" s="209"/>
      <c r="R9" s="210"/>
    </row>
    <row r="10" spans="1:32" ht="51.75" customHeight="1" x14ac:dyDescent="0.25">
      <c r="B10" s="25">
        <v>1</v>
      </c>
      <c r="C10" s="29" t="s">
        <v>25</v>
      </c>
      <c r="D10" s="30" t="s">
        <v>26</v>
      </c>
      <c r="E10" s="30" t="s">
        <v>27</v>
      </c>
      <c r="F10" s="31" t="s">
        <v>28</v>
      </c>
      <c r="G10" s="74" t="s">
        <v>28</v>
      </c>
      <c r="H10" s="32">
        <v>13123671</v>
      </c>
      <c r="I10" s="32">
        <v>13045789</v>
      </c>
      <c r="J10" s="32">
        <v>269642.34000000003</v>
      </c>
      <c r="K10" s="33">
        <v>12</v>
      </c>
      <c r="L10" s="33" t="s">
        <v>53</v>
      </c>
      <c r="M10" s="33">
        <v>0</v>
      </c>
      <c r="N10" s="33">
        <v>0</v>
      </c>
      <c r="O10" s="34">
        <v>0</v>
      </c>
      <c r="P10" s="35">
        <v>0</v>
      </c>
      <c r="Q10" s="35">
        <f>+J10/I10</f>
        <v>2.0668917763425425E-2</v>
      </c>
      <c r="R10" s="70" t="s">
        <v>60</v>
      </c>
    </row>
    <row r="11" spans="1:32" ht="75" x14ac:dyDescent="0.25">
      <c r="A11" s="211"/>
      <c r="B11" s="214">
        <v>2</v>
      </c>
      <c r="C11" s="199" t="s">
        <v>54</v>
      </c>
      <c r="D11" s="201" t="s">
        <v>29</v>
      </c>
      <c r="E11" s="201" t="s">
        <v>27</v>
      </c>
      <c r="F11" s="36" t="s">
        <v>47</v>
      </c>
      <c r="G11" s="74" t="s">
        <v>79</v>
      </c>
      <c r="H11" s="193">
        <v>8670574</v>
      </c>
      <c r="I11" s="193">
        <v>8721272</v>
      </c>
      <c r="J11" s="193">
        <v>150428.93</v>
      </c>
      <c r="K11" s="37">
        <v>7790255.9999999991</v>
      </c>
      <c r="L11" s="36" t="s">
        <v>35</v>
      </c>
      <c r="M11" s="40">
        <v>699321.6</v>
      </c>
      <c r="N11" s="40">
        <v>699322</v>
      </c>
      <c r="O11" s="34">
        <f>+N11/M11</f>
        <v>1.0000005719829046</v>
      </c>
      <c r="P11" s="34">
        <f>+N11/M11</f>
        <v>1.0000005719829046</v>
      </c>
      <c r="Q11" s="195">
        <f>+J11/I11</f>
        <v>1.7248508015803198E-2</v>
      </c>
      <c r="R11" s="71" t="s">
        <v>65</v>
      </c>
    </row>
    <row r="12" spans="1:32" ht="119.25" customHeight="1" x14ac:dyDescent="0.25">
      <c r="A12" s="212"/>
      <c r="B12" s="215"/>
      <c r="C12" s="200"/>
      <c r="D12" s="202"/>
      <c r="E12" s="202"/>
      <c r="F12" s="39" t="s">
        <v>30</v>
      </c>
      <c r="G12" s="74" t="s">
        <v>80</v>
      </c>
      <c r="H12" s="194"/>
      <c r="I12" s="194"/>
      <c r="J12" s="194"/>
      <c r="K12" s="40">
        <v>12</v>
      </c>
      <c r="L12" s="36" t="s">
        <v>53</v>
      </c>
      <c r="M12" s="40">
        <v>1</v>
      </c>
      <c r="N12" s="41">
        <v>0</v>
      </c>
      <c r="O12" s="34">
        <f>+N12/M12</f>
        <v>0</v>
      </c>
      <c r="P12" s="34">
        <f t="shared" ref="P12:P18" si="0">+N12/M12</f>
        <v>0</v>
      </c>
      <c r="Q12" s="196"/>
      <c r="R12" s="71" t="s">
        <v>69</v>
      </c>
    </row>
    <row r="13" spans="1:32" ht="93.75" customHeight="1" x14ac:dyDescent="0.25">
      <c r="A13" s="212"/>
      <c r="B13" s="215"/>
      <c r="C13" s="200"/>
      <c r="D13" s="202"/>
      <c r="E13" s="202"/>
      <c r="F13" s="39" t="s">
        <v>57</v>
      </c>
      <c r="G13" s="74" t="s">
        <v>81</v>
      </c>
      <c r="H13" s="194"/>
      <c r="I13" s="194"/>
      <c r="J13" s="194"/>
      <c r="K13" s="40">
        <v>341291</v>
      </c>
      <c r="L13" s="36" t="s">
        <v>35</v>
      </c>
      <c r="M13" s="40">
        <v>699</v>
      </c>
      <c r="N13" s="40">
        <v>759</v>
      </c>
      <c r="O13" s="34">
        <f t="shared" ref="O13:O18" si="1">+N13/M13</f>
        <v>1.0858369098712446</v>
      </c>
      <c r="P13" s="34">
        <f t="shared" si="0"/>
        <v>1.0858369098712446</v>
      </c>
      <c r="Q13" s="196"/>
      <c r="R13" s="71" t="s">
        <v>65</v>
      </c>
    </row>
    <row r="14" spans="1:32" ht="56.25" x14ac:dyDescent="0.25">
      <c r="A14" s="213"/>
      <c r="B14" s="216"/>
      <c r="C14" s="200"/>
      <c r="D14" s="207"/>
      <c r="E14" s="207"/>
      <c r="F14" s="36" t="s">
        <v>48</v>
      </c>
      <c r="G14" s="74" t="s">
        <v>82</v>
      </c>
      <c r="H14" s="194"/>
      <c r="I14" s="194"/>
      <c r="J14" s="194"/>
      <c r="K14" s="40">
        <v>65</v>
      </c>
      <c r="L14" s="36" t="s">
        <v>38</v>
      </c>
      <c r="M14" s="40">
        <v>2</v>
      </c>
      <c r="N14" s="40">
        <v>2</v>
      </c>
      <c r="O14" s="34">
        <f t="shared" si="1"/>
        <v>1</v>
      </c>
      <c r="P14" s="34">
        <f t="shared" si="0"/>
        <v>1</v>
      </c>
      <c r="Q14" s="196"/>
      <c r="R14" s="71" t="s">
        <v>65</v>
      </c>
    </row>
    <row r="15" spans="1:32" ht="96" customHeight="1" x14ac:dyDescent="0.25">
      <c r="B15" s="24">
        <v>3</v>
      </c>
      <c r="C15" s="200"/>
      <c r="D15" s="42" t="s">
        <v>31</v>
      </c>
      <c r="E15" s="42" t="s">
        <v>27</v>
      </c>
      <c r="F15" s="39" t="s">
        <v>49</v>
      </c>
      <c r="G15" s="74" t="s">
        <v>83</v>
      </c>
      <c r="H15" s="194"/>
      <c r="I15" s="194"/>
      <c r="J15" s="194"/>
      <c r="K15" s="40">
        <v>50000</v>
      </c>
      <c r="L15" s="36" t="s">
        <v>37</v>
      </c>
      <c r="M15" s="40">
        <v>0</v>
      </c>
      <c r="N15" s="40">
        <v>0</v>
      </c>
      <c r="O15" s="34">
        <v>0</v>
      </c>
      <c r="P15" s="34">
        <v>0</v>
      </c>
      <c r="Q15" s="196"/>
      <c r="R15" s="71" t="s">
        <v>65</v>
      </c>
    </row>
    <row r="16" spans="1:32" ht="126.75" customHeight="1" x14ac:dyDescent="0.25">
      <c r="B16" s="24"/>
      <c r="C16" s="43"/>
      <c r="D16" s="42" t="s">
        <v>31</v>
      </c>
      <c r="E16" s="42" t="s">
        <v>27</v>
      </c>
      <c r="F16" s="39" t="s">
        <v>62</v>
      </c>
      <c r="G16" s="74" t="s">
        <v>84</v>
      </c>
      <c r="H16" s="44"/>
      <c r="I16" s="44"/>
      <c r="J16" s="44"/>
      <c r="K16" s="40">
        <v>499</v>
      </c>
      <c r="L16" s="36" t="s">
        <v>61</v>
      </c>
      <c r="M16" s="40">
        <v>5</v>
      </c>
      <c r="N16" s="40">
        <v>0</v>
      </c>
      <c r="O16" s="34">
        <f t="shared" si="1"/>
        <v>0</v>
      </c>
      <c r="P16" s="34">
        <f t="shared" si="0"/>
        <v>0</v>
      </c>
      <c r="Q16" s="204"/>
      <c r="R16" s="71" t="s">
        <v>70</v>
      </c>
    </row>
    <row r="17" spans="2:66" ht="81.75" customHeight="1" x14ac:dyDescent="0.25">
      <c r="B17" s="197">
        <v>4</v>
      </c>
      <c r="C17" s="199" t="s">
        <v>55</v>
      </c>
      <c r="D17" s="201" t="s">
        <v>32</v>
      </c>
      <c r="E17" s="201" t="s">
        <v>27</v>
      </c>
      <c r="F17" s="199" t="s">
        <v>34</v>
      </c>
      <c r="G17" s="74" t="s">
        <v>85</v>
      </c>
      <c r="H17" s="193">
        <v>4255000</v>
      </c>
      <c r="I17" s="193">
        <v>4255000</v>
      </c>
      <c r="J17" s="193">
        <v>0</v>
      </c>
      <c r="K17" s="40">
        <v>102804</v>
      </c>
      <c r="L17" s="36" t="s">
        <v>35</v>
      </c>
      <c r="M17" s="40">
        <v>0</v>
      </c>
      <c r="N17" s="40">
        <v>0</v>
      </c>
      <c r="O17" s="34">
        <v>0</v>
      </c>
      <c r="P17" s="34">
        <v>0</v>
      </c>
      <c r="Q17" s="195">
        <f t="shared" ref="Q17:Q20" si="2">+J17/I17</f>
        <v>0</v>
      </c>
      <c r="R17" s="71" t="s">
        <v>71</v>
      </c>
    </row>
    <row r="18" spans="2:66" ht="62.25" hidden="1" customHeight="1" x14ac:dyDescent="0.25">
      <c r="B18" s="205"/>
      <c r="C18" s="206"/>
      <c r="D18" s="207"/>
      <c r="E18" s="207"/>
      <c r="F18" s="206"/>
      <c r="G18" s="74" t="s">
        <v>86</v>
      </c>
      <c r="H18" s="194"/>
      <c r="I18" s="194"/>
      <c r="J18" s="194"/>
      <c r="K18" s="72">
        <v>1</v>
      </c>
      <c r="L18" s="73" t="s">
        <v>58</v>
      </c>
      <c r="M18" s="72">
        <v>1</v>
      </c>
      <c r="N18" s="72">
        <v>0</v>
      </c>
      <c r="O18" s="34">
        <f t="shared" si="1"/>
        <v>0</v>
      </c>
      <c r="P18" s="34">
        <f t="shared" si="0"/>
        <v>0</v>
      </c>
      <c r="Q18" s="204" t="e">
        <f t="shared" si="2"/>
        <v>#DIV/0!</v>
      </c>
      <c r="R18" s="71" t="s">
        <v>71</v>
      </c>
    </row>
    <row r="19" spans="2:66" ht="90.75" customHeight="1" x14ac:dyDescent="0.25">
      <c r="B19" s="197">
        <v>5</v>
      </c>
      <c r="C19" s="199" t="s">
        <v>56</v>
      </c>
      <c r="D19" s="201" t="s">
        <v>33</v>
      </c>
      <c r="E19" s="201" t="s">
        <v>27</v>
      </c>
      <c r="F19" s="199" t="s">
        <v>34</v>
      </c>
      <c r="G19" s="74" t="s">
        <v>87</v>
      </c>
      <c r="H19" s="193">
        <v>3250755</v>
      </c>
      <c r="I19" s="193">
        <v>3277939</v>
      </c>
      <c r="J19" s="193">
        <v>95257.57</v>
      </c>
      <c r="K19" s="38">
        <v>15</v>
      </c>
      <c r="L19" s="36" t="s">
        <v>39</v>
      </c>
      <c r="M19" s="40">
        <v>0</v>
      </c>
      <c r="N19" s="40">
        <v>0</v>
      </c>
      <c r="O19" s="34">
        <v>0</v>
      </c>
      <c r="P19" s="34">
        <v>0</v>
      </c>
      <c r="Q19" s="195">
        <f t="shared" si="2"/>
        <v>2.9060202157514221E-2</v>
      </c>
      <c r="R19" s="71" t="s">
        <v>72</v>
      </c>
    </row>
    <row r="20" spans="2:66" ht="90" customHeight="1" x14ac:dyDescent="0.25">
      <c r="B20" s="198"/>
      <c r="C20" s="200"/>
      <c r="D20" s="202"/>
      <c r="E20" s="202"/>
      <c r="F20" s="200"/>
      <c r="G20" s="74" t="s">
        <v>88</v>
      </c>
      <c r="H20" s="194"/>
      <c r="I20" s="194"/>
      <c r="J20" s="194"/>
      <c r="K20" s="38">
        <v>95</v>
      </c>
      <c r="L20" s="36" t="s">
        <v>39</v>
      </c>
      <c r="M20" s="40">
        <v>1</v>
      </c>
      <c r="N20" s="40">
        <v>0</v>
      </c>
      <c r="O20" s="34">
        <v>0</v>
      </c>
      <c r="P20" s="34">
        <v>0</v>
      </c>
      <c r="Q20" s="196" t="e">
        <f t="shared" si="2"/>
        <v>#DIV/0!</v>
      </c>
      <c r="R20" s="71" t="s">
        <v>71</v>
      </c>
    </row>
    <row r="21" spans="2:66" ht="3.75" customHeight="1" x14ac:dyDescent="0.25">
      <c r="B21" s="4"/>
      <c r="C21" s="5"/>
      <c r="D21" s="11"/>
      <c r="E21" s="10"/>
      <c r="F21" s="5"/>
      <c r="G21" s="66"/>
      <c r="H21" s="19"/>
      <c r="I21" s="20"/>
      <c r="J21" s="21"/>
      <c r="K21" s="5"/>
      <c r="L21" s="5"/>
      <c r="M21" s="12"/>
      <c r="N21" s="12"/>
      <c r="O21" s="12"/>
      <c r="P21" s="5"/>
      <c r="Q21" s="5"/>
      <c r="R21" s="6"/>
    </row>
    <row r="22" spans="2:66" ht="15.75" x14ac:dyDescent="0.25">
      <c r="D22" s="26"/>
      <c r="H22" s="22">
        <f>SUM(H10:H20)</f>
        <v>29300000</v>
      </c>
      <c r="I22" s="22">
        <f>SUM(I10:I20)</f>
        <v>29300000</v>
      </c>
      <c r="J22" s="22">
        <f>SUM(J10:J20)</f>
        <v>515328.84</v>
      </c>
    </row>
    <row r="23" spans="2:66" x14ac:dyDescent="0.25">
      <c r="B23" t="s">
        <v>117</v>
      </c>
      <c r="S23" s="183" t="s">
        <v>50</v>
      </c>
      <c r="T23" s="183"/>
      <c r="U23" s="183"/>
      <c r="V23" s="183"/>
    </row>
    <row r="24" spans="2:66" ht="18" customHeight="1" x14ac:dyDescent="0.25">
      <c r="S24" s="18"/>
      <c r="T24" s="190" t="s">
        <v>42</v>
      </c>
      <c r="U24" s="190"/>
      <c r="V24" s="190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</row>
    <row r="25" spans="2:66" ht="18" customHeight="1" x14ac:dyDescent="0.25">
      <c r="B25" s="9"/>
      <c r="S25" s="13"/>
      <c r="T25" s="190" t="s">
        <v>43</v>
      </c>
      <c r="U25" s="190"/>
      <c r="V25" s="190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</row>
    <row r="26" spans="2:66" ht="21.75" customHeight="1" x14ac:dyDescent="0.25">
      <c r="F26" s="189" t="s">
        <v>22</v>
      </c>
      <c r="G26" s="189"/>
      <c r="H26" s="189"/>
      <c r="I26" s="189"/>
      <c r="J26" s="189"/>
      <c r="K26" s="189"/>
      <c r="L26" s="189"/>
      <c r="M26" s="189"/>
      <c r="S26" s="14"/>
      <c r="T26" s="190" t="s">
        <v>44</v>
      </c>
      <c r="U26" s="190"/>
      <c r="V26" s="190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</row>
    <row r="27" spans="2:66" ht="21" customHeight="1" x14ac:dyDescent="0.25">
      <c r="F27" s="189"/>
      <c r="G27" s="189"/>
      <c r="H27" s="189"/>
      <c r="I27" s="189"/>
      <c r="J27" s="189"/>
      <c r="K27" s="189"/>
      <c r="L27" s="189"/>
      <c r="M27" s="189"/>
      <c r="S27" s="15"/>
      <c r="T27" s="190" t="s">
        <v>45</v>
      </c>
      <c r="U27" s="190"/>
      <c r="V27" s="190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</row>
    <row r="28" spans="2:66" ht="18" customHeight="1" x14ac:dyDescent="0.25">
      <c r="F28" s="191" t="str">
        <f>N6</f>
        <v>ENERO</v>
      </c>
      <c r="G28" s="191"/>
      <c r="H28" s="191"/>
      <c r="I28" s="191"/>
      <c r="J28" s="191"/>
      <c r="K28" s="191"/>
      <c r="L28" s="191"/>
      <c r="M28" s="191"/>
      <c r="S28" s="16"/>
      <c r="T28" s="190" t="s">
        <v>46</v>
      </c>
      <c r="U28" s="190"/>
      <c r="V28" s="190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</row>
    <row r="29" spans="2:66" ht="30" customHeight="1" x14ac:dyDescent="0.25">
      <c r="C29" s="192" t="s">
        <v>59</v>
      </c>
      <c r="D29" s="192"/>
      <c r="E29" s="192"/>
      <c r="K29" s="187" t="s">
        <v>23</v>
      </c>
      <c r="L29" s="187"/>
      <c r="M29" s="187"/>
    </row>
    <row r="49" spans="3:13" ht="46.5" customHeight="1" x14ac:dyDescent="0.25"/>
    <row r="50" spans="3:13" ht="191.25" customHeight="1" x14ac:dyDescent="0.25"/>
    <row r="51" spans="3:13" ht="15" customHeight="1" x14ac:dyDescent="0.25"/>
    <row r="52" spans="3:13" ht="15" customHeight="1" x14ac:dyDescent="0.25"/>
    <row r="53" spans="3:13" ht="15" customHeight="1" x14ac:dyDescent="0.25">
      <c r="G53" s="185" t="s">
        <v>36</v>
      </c>
      <c r="H53" s="185"/>
      <c r="I53" s="185"/>
      <c r="J53" s="185"/>
      <c r="K53" s="185"/>
    </row>
    <row r="54" spans="3:13" ht="4.5" customHeight="1" x14ac:dyDescent="0.25">
      <c r="G54" s="185"/>
      <c r="H54" s="185"/>
      <c r="I54" s="185"/>
      <c r="J54" s="185"/>
      <c r="K54" s="185"/>
    </row>
    <row r="55" spans="3:13" ht="18.75" customHeight="1" x14ac:dyDescent="0.25">
      <c r="G55" s="185"/>
      <c r="H55" s="185"/>
      <c r="I55" s="185"/>
      <c r="J55" s="185"/>
      <c r="K55" s="185"/>
    </row>
    <row r="56" spans="3:13" ht="18.75" customHeight="1" x14ac:dyDescent="0.3">
      <c r="G56" s="186" t="str">
        <f>N6</f>
        <v>ENERO</v>
      </c>
      <c r="H56" s="186"/>
      <c r="I56" s="186"/>
      <c r="J56" s="186"/>
      <c r="K56" s="186"/>
    </row>
    <row r="57" spans="3:13" ht="22.5" customHeight="1" x14ac:dyDescent="0.25"/>
    <row r="58" spans="3:13" ht="13.5" customHeight="1" x14ac:dyDescent="0.25">
      <c r="C58" s="187" t="s">
        <v>24</v>
      </c>
      <c r="D58" s="187"/>
      <c r="E58" s="187"/>
      <c r="K58" s="188" t="s">
        <v>24</v>
      </c>
      <c r="L58" s="188"/>
      <c r="M58" s="188"/>
    </row>
    <row r="59" spans="3:13" ht="30" customHeight="1" x14ac:dyDescent="0.25"/>
    <row r="75" spans="15:18" ht="39" customHeight="1" x14ac:dyDescent="0.25"/>
    <row r="76" spans="15:18" ht="30" customHeight="1" x14ac:dyDescent="0.25"/>
    <row r="79" spans="15:18" ht="26.25" customHeight="1" x14ac:dyDescent="0.25"/>
    <row r="80" spans="15:18" ht="30.75" customHeight="1" x14ac:dyDescent="0.25">
      <c r="O80" s="183"/>
      <c r="P80" s="183"/>
      <c r="Q80" s="183"/>
      <c r="R80" s="183"/>
    </row>
    <row r="81" spans="10:18" ht="34.5" customHeight="1" x14ac:dyDescent="0.25">
      <c r="O81" s="183"/>
      <c r="P81" s="183"/>
      <c r="Q81" s="183"/>
      <c r="R81" s="183"/>
    </row>
    <row r="82" spans="10:18" ht="27.75" customHeight="1" x14ac:dyDescent="0.25">
      <c r="O82" s="183" t="s">
        <v>50</v>
      </c>
      <c r="P82" s="183"/>
      <c r="Q82" s="183"/>
      <c r="R82" s="183"/>
    </row>
    <row r="83" spans="10:18" ht="18" x14ac:dyDescent="0.25">
      <c r="O83" s="18"/>
      <c r="P83" s="184" t="s">
        <v>42</v>
      </c>
      <c r="Q83" s="184"/>
      <c r="R83" s="184"/>
    </row>
    <row r="84" spans="10:18" ht="18" x14ac:dyDescent="0.25">
      <c r="O84" s="13"/>
      <c r="P84" s="184" t="s">
        <v>43</v>
      </c>
      <c r="Q84" s="184"/>
      <c r="R84" s="184"/>
    </row>
    <row r="85" spans="10:18" ht="18" x14ac:dyDescent="0.25">
      <c r="O85" s="14"/>
      <c r="P85" s="184" t="s">
        <v>44</v>
      </c>
      <c r="Q85" s="184"/>
      <c r="R85" s="184"/>
    </row>
    <row r="86" spans="10:18" ht="18" x14ac:dyDescent="0.25">
      <c r="O86" s="15"/>
      <c r="P86" s="184" t="s">
        <v>45</v>
      </c>
      <c r="Q86" s="184"/>
      <c r="R86" s="184"/>
    </row>
    <row r="87" spans="10:18" ht="25.5" customHeight="1" x14ac:dyDescent="0.25">
      <c r="O87" s="16"/>
      <c r="P87" s="184" t="s">
        <v>46</v>
      </c>
      <c r="Q87" s="184"/>
      <c r="R87" s="184"/>
    </row>
    <row r="92" spans="10:18" x14ac:dyDescent="0.25">
      <c r="J92" s="1" t="s">
        <v>63</v>
      </c>
    </row>
  </sheetData>
  <mergeCells count="69">
    <mergeCell ref="B5:M5"/>
    <mergeCell ref="B6:M6"/>
    <mergeCell ref="B8:B9"/>
    <mergeCell ref="F26:M27"/>
    <mergeCell ref="P8:P9"/>
    <mergeCell ref="H11:H15"/>
    <mergeCell ref="I11:I15"/>
    <mergeCell ref="J11:J15"/>
    <mergeCell ref="B19:B20"/>
    <mergeCell ref="C19:C20"/>
    <mergeCell ref="D19:D20"/>
    <mergeCell ref="E19:E20"/>
    <mergeCell ref="F19:F20"/>
    <mergeCell ref="H19:H20"/>
    <mergeCell ref="I19:I20"/>
    <mergeCell ref="J19:J20"/>
    <mergeCell ref="Q8:Q9"/>
    <mergeCell ref="R8:R9"/>
    <mergeCell ref="N6:Q6"/>
    <mergeCell ref="N5:Q5"/>
    <mergeCell ref="C1:C3"/>
    <mergeCell ref="D1:F1"/>
    <mergeCell ref="H1:J1"/>
    <mergeCell ref="D2:F2"/>
    <mergeCell ref="H2:P2"/>
    <mergeCell ref="D3:F3"/>
    <mergeCell ref="H3:J3"/>
    <mergeCell ref="C8:C9"/>
    <mergeCell ref="D8:E8"/>
    <mergeCell ref="F8:F9"/>
    <mergeCell ref="H8:J8"/>
    <mergeCell ref="K8:O8"/>
    <mergeCell ref="A11:A14"/>
    <mergeCell ref="B11:B14"/>
    <mergeCell ref="C11:C15"/>
    <mergeCell ref="D11:D14"/>
    <mergeCell ref="E11:E14"/>
    <mergeCell ref="Q11:Q16"/>
    <mergeCell ref="B17:B18"/>
    <mergeCell ref="C17:C18"/>
    <mergeCell ref="D17:D18"/>
    <mergeCell ref="E17:E18"/>
    <mergeCell ref="F17:F18"/>
    <mergeCell ref="H17:H18"/>
    <mergeCell ref="I17:I18"/>
    <mergeCell ref="J17:J18"/>
    <mergeCell ref="Q17:Q18"/>
    <mergeCell ref="Q19:Q20"/>
    <mergeCell ref="C58:E58"/>
    <mergeCell ref="K58:M58"/>
    <mergeCell ref="F28:M28"/>
    <mergeCell ref="G56:K56"/>
    <mergeCell ref="G53:K55"/>
    <mergeCell ref="S23:V23"/>
    <mergeCell ref="T24:V24"/>
    <mergeCell ref="T25:V25"/>
    <mergeCell ref="T26:V26"/>
    <mergeCell ref="T27:V27"/>
    <mergeCell ref="T28:V28"/>
    <mergeCell ref="C29:E29"/>
    <mergeCell ref="K29:M29"/>
    <mergeCell ref="P86:R86"/>
    <mergeCell ref="O80:R80"/>
    <mergeCell ref="P87:R87"/>
    <mergeCell ref="O81:R81"/>
    <mergeCell ref="O82:R82"/>
    <mergeCell ref="P83:R83"/>
    <mergeCell ref="P84:R84"/>
    <mergeCell ref="P85:R85"/>
  </mergeCells>
  <conditionalFormatting sqref="S24">
    <cfRule type="cellIs" priority="21" operator="greaterThanOrEqual">
      <formula>100</formula>
    </cfRule>
  </conditionalFormatting>
  <conditionalFormatting sqref="O10:O20">
    <cfRule type="cellIs" dxfId="30" priority="13" operator="between">
      <formula>0.7</formula>
      <formula>0.9</formula>
    </cfRule>
    <cfRule type="cellIs" dxfId="29" priority="14" operator="lessThan">
      <formula>0.5</formula>
    </cfRule>
    <cfRule type="cellIs" dxfId="28" priority="15" operator="between">
      <formula>0.5</formula>
      <formula>0.69</formula>
    </cfRule>
    <cfRule type="cellIs" dxfId="27" priority="16" operator="between">
      <formula>0.7</formula>
      <formula>0.89</formula>
    </cfRule>
    <cfRule type="cellIs" dxfId="26" priority="17" operator="between">
      <formula>0.7</formula>
      <formula>0.89</formula>
    </cfRule>
    <cfRule type="cellIs" dxfId="25" priority="18" operator="greaterThan">
      <formula>0.99</formula>
    </cfRule>
    <cfRule type="cellIs" dxfId="24" priority="19" operator="between">
      <formula>0.9</formula>
      <formula>0.99</formula>
    </cfRule>
    <cfRule type="cellIs" dxfId="23" priority="20" operator="greaterThan">
      <formula>1</formula>
    </cfRule>
  </conditionalFormatting>
  <conditionalFormatting sqref="O10:O20">
    <cfRule type="cellIs" dxfId="22" priority="12" operator="between">
      <formula>0.7</formula>
      <formula>0.8999</formula>
    </cfRule>
  </conditionalFormatting>
  <conditionalFormatting sqref="O15:O16">
    <cfRule type="cellIs" dxfId="21" priority="11" operator="between">
      <formula>0.9</formula>
      <formula>0.9999</formula>
    </cfRule>
  </conditionalFormatting>
  <conditionalFormatting sqref="O83">
    <cfRule type="cellIs" priority="10" operator="greaterThanOrEqual">
      <formula>100</formula>
    </cfRule>
  </conditionalFormatting>
  <printOptions horizontalCentered="1" verticalCentered="1"/>
  <pageMargins left="0.7" right="0.7" top="0.75" bottom="0.41" header="0.3" footer="0.3"/>
  <pageSetup scale="45" fitToHeight="0" orientation="landscape" horizontalDpi="4294967293" verticalDpi="4294967293" r:id="rId1"/>
  <rowBreaks count="3" manualBreakCount="3">
    <brk id="23" max="16" man="1"/>
    <brk id="50" max="16383" man="1"/>
    <brk id="88" max="16" man="1"/>
  </rowBreaks>
  <colBreaks count="1" manualBreakCount="1">
    <brk id="17" max="1048575" man="1"/>
  </colBreaks>
  <ignoredErrors>
    <ignoredError sqref="D10:E20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8"/>
  <sheetViews>
    <sheetView showGridLines="0" view="pageBreakPreview" zoomScale="98" zoomScaleNormal="60" zoomScaleSheetLayoutView="98" workbookViewId="0">
      <selection activeCell="J9" sqref="J9"/>
    </sheetView>
  </sheetViews>
  <sheetFormatPr baseColWidth="10" defaultRowHeight="15" x14ac:dyDescent="0.25"/>
  <cols>
    <col min="1" max="1" width="1.42578125" customWidth="1"/>
    <col min="2" max="2" width="4.85546875" customWidth="1"/>
    <col min="3" max="3" width="23.85546875" style="1" customWidth="1"/>
    <col min="4" max="4" width="10.42578125" style="1" customWidth="1"/>
    <col min="5" max="5" width="6.85546875" style="1" customWidth="1"/>
    <col min="6" max="6" width="24.7109375" style="1" customWidth="1"/>
    <col min="7" max="7" width="18" style="1" customWidth="1"/>
    <col min="8" max="8" width="18.140625" style="1" customWidth="1"/>
    <col min="9" max="9" width="17.85546875" style="1" customWidth="1"/>
    <col min="10" max="10" width="16.5703125" style="1" customWidth="1"/>
    <col min="11" max="11" width="14" style="1" customWidth="1"/>
    <col min="12" max="12" width="17" style="1" customWidth="1"/>
    <col min="13" max="13" width="16.28515625" style="1" customWidth="1"/>
    <col min="14" max="14" width="12.85546875" style="1" customWidth="1"/>
    <col min="15" max="15" width="13.5703125" style="1" customWidth="1"/>
    <col min="16" max="29" width="11.42578125" style="1"/>
  </cols>
  <sheetData>
    <row r="1" spans="1:29" s="8" customFormat="1" ht="12" customHeight="1" x14ac:dyDescent="0.2">
      <c r="C1" s="229" t="s">
        <v>6</v>
      </c>
      <c r="D1" s="230" t="s">
        <v>7</v>
      </c>
      <c r="E1" s="230"/>
      <c r="F1" s="230"/>
      <c r="G1" s="230" t="s">
        <v>8</v>
      </c>
      <c r="H1" s="230"/>
      <c r="I1" s="230"/>
      <c r="J1" s="7"/>
      <c r="K1" s="7"/>
      <c r="L1" s="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</row>
    <row r="2" spans="1:29" s="8" customFormat="1" ht="12" customHeight="1" x14ac:dyDescent="0.2">
      <c r="C2" s="229"/>
      <c r="D2" s="230" t="s">
        <v>19</v>
      </c>
      <c r="E2" s="230"/>
      <c r="F2" s="230"/>
      <c r="G2" s="230" t="s">
        <v>20</v>
      </c>
      <c r="H2" s="230"/>
      <c r="I2" s="230"/>
      <c r="J2" s="230"/>
      <c r="K2" s="230"/>
      <c r="L2" s="230"/>
      <c r="M2" s="230"/>
      <c r="N2" s="230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</row>
    <row r="3" spans="1:29" s="8" customFormat="1" ht="12" customHeight="1" x14ac:dyDescent="0.2">
      <c r="C3" s="229"/>
      <c r="D3" s="230" t="s">
        <v>41</v>
      </c>
      <c r="E3" s="230"/>
      <c r="F3" s="230"/>
      <c r="G3" s="230" t="s">
        <v>9</v>
      </c>
      <c r="H3" s="230"/>
      <c r="I3" s="230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</row>
    <row r="5" spans="1:29" ht="43.5" customHeight="1" x14ac:dyDescent="0.35">
      <c r="B5" s="217" t="s">
        <v>52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N5" s="231" t="s">
        <v>51</v>
      </c>
      <c r="O5" s="232"/>
    </row>
    <row r="6" spans="1:29" ht="27.75" customHeight="1" x14ac:dyDescent="0.35">
      <c r="B6" s="217" t="s">
        <v>64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N6" s="233" t="s">
        <v>67</v>
      </c>
      <c r="O6" s="220"/>
    </row>
    <row r="7" spans="1:29" ht="6" customHeight="1" x14ac:dyDescent="0.25"/>
    <row r="8" spans="1:29" s="2" customFormat="1" ht="32.25" customHeight="1" x14ac:dyDescent="0.25">
      <c r="B8" s="221" t="s">
        <v>1</v>
      </c>
      <c r="C8" s="234" t="s">
        <v>10</v>
      </c>
      <c r="D8" s="236" t="s">
        <v>11</v>
      </c>
      <c r="E8" s="237"/>
      <c r="F8" s="234" t="s">
        <v>14</v>
      </c>
      <c r="G8" s="237" t="s">
        <v>66</v>
      </c>
      <c r="H8" s="237"/>
      <c r="I8" s="238"/>
      <c r="J8" s="239" t="s">
        <v>3</v>
      </c>
      <c r="K8" s="240"/>
      <c r="L8" s="240"/>
      <c r="M8" s="240"/>
      <c r="N8" s="234" t="s">
        <v>0</v>
      </c>
      <c r="O8" s="234" t="s">
        <v>4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38.25" customHeight="1" x14ac:dyDescent="0.25">
      <c r="B9" s="222"/>
      <c r="C9" s="235"/>
      <c r="D9" s="58" t="s">
        <v>12</v>
      </c>
      <c r="E9" s="58" t="s">
        <v>13</v>
      </c>
      <c r="F9" s="235"/>
      <c r="G9" s="58" t="s">
        <v>15</v>
      </c>
      <c r="H9" s="58" t="s">
        <v>16</v>
      </c>
      <c r="I9" s="58" t="s">
        <v>17</v>
      </c>
      <c r="J9" s="58" t="s">
        <v>21</v>
      </c>
      <c r="K9" s="59" t="s">
        <v>2</v>
      </c>
      <c r="L9" s="59" t="s">
        <v>16</v>
      </c>
      <c r="M9" s="59" t="s">
        <v>17</v>
      </c>
      <c r="N9" s="235"/>
      <c r="O9" s="235"/>
    </row>
    <row r="10" spans="1:29" ht="66" customHeight="1" x14ac:dyDescent="0.25">
      <c r="B10" s="54">
        <v>1</v>
      </c>
      <c r="C10" s="55" t="s">
        <v>25</v>
      </c>
      <c r="D10" s="56" t="s">
        <v>26</v>
      </c>
      <c r="E10" s="56" t="s">
        <v>27</v>
      </c>
      <c r="F10" s="55" t="s">
        <v>28</v>
      </c>
      <c r="G10" s="32">
        <v>13123671</v>
      </c>
      <c r="H10" s="32">
        <v>16478329</v>
      </c>
      <c r="I10" s="32">
        <v>15724277.310000001</v>
      </c>
      <c r="J10" s="33">
        <v>12</v>
      </c>
      <c r="K10" s="33" t="s">
        <v>53</v>
      </c>
      <c r="L10" s="33">
        <v>12</v>
      </c>
      <c r="M10" s="33">
        <v>12</v>
      </c>
      <c r="N10" s="46">
        <f>+M10/L10</f>
        <v>1</v>
      </c>
      <c r="O10" s="35">
        <f>+I10/H10</f>
        <v>0.9542397964016861</v>
      </c>
    </row>
    <row r="11" spans="1:29" ht="65.25" customHeight="1" x14ac:dyDescent="0.25">
      <c r="A11" s="211"/>
      <c r="B11" s="214">
        <v>2</v>
      </c>
      <c r="C11" s="199" t="s">
        <v>54</v>
      </c>
      <c r="D11" s="201" t="s">
        <v>29</v>
      </c>
      <c r="E11" s="201" t="s">
        <v>27</v>
      </c>
      <c r="F11" s="36" t="s">
        <v>47</v>
      </c>
      <c r="G11" s="193">
        <v>8670574</v>
      </c>
      <c r="H11" s="193">
        <v>8386366</v>
      </c>
      <c r="I11" s="193">
        <v>7154969.0499999998</v>
      </c>
      <c r="J11" s="37">
        <v>21742560</v>
      </c>
      <c r="K11" s="36" t="s">
        <v>35</v>
      </c>
      <c r="L11" s="37">
        <v>7795613</v>
      </c>
      <c r="M11" s="38">
        <v>7795613</v>
      </c>
      <c r="N11" s="47">
        <f t="shared" ref="N11:N20" si="0">+M11/L11</f>
        <v>1</v>
      </c>
      <c r="O11" s="195">
        <f t="shared" ref="O11:O20" si="1">+I11/H11</f>
        <v>0.85316680073347617</v>
      </c>
    </row>
    <row r="12" spans="1:29" ht="81.75" customHeight="1" x14ac:dyDescent="0.25">
      <c r="A12" s="212"/>
      <c r="B12" s="215"/>
      <c r="C12" s="200"/>
      <c r="D12" s="202"/>
      <c r="E12" s="202"/>
      <c r="F12" s="50" t="s">
        <v>30</v>
      </c>
      <c r="G12" s="194"/>
      <c r="H12" s="194"/>
      <c r="I12" s="194"/>
      <c r="J12" s="40">
        <v>12</v>
      </c>
      <c r="K12" s="36" t="s">
        <v>53</v>
      </c>
      <c r="L12" s="40">
        <v>12</v>
      </c>
      <c r="M12" s="41">
        <v>12</v>
      </c>
      <c r="N12" s="47">
        <f t="shared" si="0"/>
        <v>1</v>
      </c>
      <c r="O12" s="196"/>
    </row>
    <row r="13" spans="1:29" ht="93" customHeight="1" x14ac:dyDescent="0.25">
      <c r="A13" s="212"/>
      <c r="B13" s="215"/>
      <c r="C13" s="200"/>
      <c r="D13" s="202"/>
      <c r="E13" s="202"/>
      <c r="F13" s="50" t="s">
        <v>57</v>
      </c>
      <c r="G13" s="194"/>
      <c r="H13" s="194"/>
      <c r="I13" s="194"/>
      <c r="J13" s="40">
        <v>36500</v>
      </c>
      <c r="K13" s="36" t="s">
        <v>35</v>
      </c>
      <c r="L13" s="40">
        <v>48000</v>
      </c>
      <c r="M13" s="40">
        <v>47985</v>
      </c>
      <c r="N13" s="47">
        <f t="shared" si="0"/>
        <v>0.99968749999999995</v>
      </c>
      <c r="O13" s="196"/>
    </row>
    <row r="14" spans="1:29" ht="61.5" customHeight="1" x14ac:dyDescent="0.25">
      <c r="A14" s="213"/>
      <c r="B14" s="216"/>
      <c r="C14" s="200"/>
      <c r="D14" s="207"/>
      <c r="E14" s="207"/>
      <c r="F14" s="36" t="s">
        <v>48</v>
      </c>
      <c r="G14" s="194"/>
      <c r="H14" s="194"/>
      <c r="I14" s="194"/>
      <c r="J14" s="40">
        <v>61</v>
      </c>
      <c r="K14" s="36" t="s">
        <v>38</v>
      </c>
      <c r="L14" s="40">
        <v>40</v>
      </c>
      <c r="M14" s="40">
        <v>40</v>
      </c>
      <c r="N14" s="47">
        <f t="shared" si="0"/>
        <v>1</v>
      </c>
      <c r="O14" s="196"/>
    </row>
    <row r="15" spans="1:29" ht="108" customHeight="1" x14ac:dyDescent="0.25">
      <c r="B15" s="49">
        <v>3</v>
      </c>
      <c r="C15" s="200"/>
      <c r="D15" s="52" t="s">
        <v>31</v>
      </c>
      <c r="E15" s="52" t="s">
        <v>27</v>
      </c>
      <c r="F15" s="50" t="s">
        <v>49</v>
      </c>
      <c r="G15" s="194"/>
      <c r="H15" s="194"/>
      <c r="I15" s="194"/>
      <c r="J15" s="40">
        <v>45000</v>
      </c>
      <c r="K15" s="36" t="s">
        <v>37</v>
      </c>
      <c r="L15" s="40">
        <v>45000</v>
      </c>
      <c r="M15" s="40">
        <v>43901</v>
      </c>
      <c r="N15" s="47">
        <f t="shared" si="0"/>
        <v>0.97557777777777777</v>
      </c>
      <c r="O15" s="196"/>
    </row>
    <row r="16" spans="1:29" ht="96" customHeight="1" x14ac:dyDescent="0.25">
      <c r="B16" s="49"/>
      <c r="C16" s="51"/>
      <c r="D16" s="52" t="s">
        <v>31</v>
      </c>
      <c r="E16" s="52" t="s">
        <v>27</v>
      </c>
      <c r="F16" s="50" t="s">
        <v>62</v>
      </c>
      <c r="G16" s="53"/>
      <c r="H16" s="53"/>
      <c r="I16" s="53"/>
      <c r="J16" s="40">
        <v>1000</v>
      </c>
      <c r="K16" s="36" t="s">
        <v>61</v>
      </c>
      <c r="L16" s="40">
        <v>979</v>
      </c>
      <c r="M16" s="40">
        <v>979</v>
      </c>
      <c r="N16" s="47">
        <f t="shared" si="0"/>
        <v>1</v>
      </c>
      <c r="O16" s="204"/>
    </row>
    <row r="17" spans="1:65" ht="72.75" customHeight="1" x14ac:dyDescent="0.25">
      <c r="B17" s="197">
        <v>4</v>
      </c>
      <c r="C17" s="199" t="s">
        <v>55</v>
      </c>
      <c r="D17" s="201" t="s">
        <v>32</v>
      </c>
      <c r="E17" s="201" t="s">
        <v>27</v>
      </c>
      <c r="F17" s="199" t="s">
        <v>34</v>
      </c>
      <c r="G17" s="193">
        <v>4255000</v>
      </c>
      <c r="H17" s="193">
        <v>1378316</v>
      </c>
      <c r="I17" s="193">
        <v>1302727.6000000001</v>
      </c>
      <c r="J17" s="40">
        <v>256300</v>
      </c>
      <c r="K17" s="36" t="s">
        <v>35</v>
      </c>
      <c r="L17" s="40">
        <v>106300</v>
      </c>
      <c r="M17" s="40">
        <v>106300</v>
      </c>
      <c r="N17" s="47">
        <f t="shared" si="0"/>
        <v>1</v>
      </c>
      <c r="O17" s="195">
        <f t="shared" si="1"/>
        <v>0.94515887503301133</v>
      </c>
    </row>
    <row r="18" spans="1:65" ht="52.5" customHeight="1" x14ac:dyDescent="0.25">
      <c r="B18" s="205"/>
      <c r="C18" s="206"/>
      <c r="D18" s="207"/>
      <c r="E18" s="207"/>
      <c r="F18" s="206"/>
      <c r="G18" s="194"/>
      <c r="H18" s="194"/>
      <c r="I18" s="194"/>
      <c r="J18" s="40">
        <v>1</v>
      </c>
      <c r="K18" s="36" t="s">
        <v>58</v>
      </c>
      <c r="L18" s="40">
        <v>1</v>
      </c>
      <c r="M18" s="40">
        <v>0</v>
      </c>
      <c r="N18" s="47">
        <f t="shared" si="0"/>
        <v>0</v>
      </c>
      <c r="O18" s="204" t="e">
        <f t="shared" si="1"/>
        <v>#DIV/0!</v>
      </c>
    </row>
    <row r="19" spans="1:65" ht="72.75" customHeight="1" x14ac:dyDescent="0.25">
      <c r="B19" s="197">
        <v>5</v>
      </c>
      <c r="C19" s="199" t="s">
        <v>56</v>
      </c>
      <c r="D19" s="201" t="s">
        <v>33</v>
      </c>
      <c r="E19" s="201" t="s">
        <v>27</v>
      </c>
      <c r="F19" s="199" t="s">
        <v>34</v>
      </c>
      <c r="G19" s="193">
        <v>3250755</v>
      </c>
      <c r="H19" s="193">
        <v>3056989</v>
      </c>
      <c r="I19" s="193">
        <v>2690804.07</v>
      </c>
      <c r="J19" s="38">
        <v>15</v>
      </c>
      <c r="K19" s="36" t="s">
        <v>39</v>
      </c>
      <c r="L19" s="38">
        <v>15</v>
      </c>
      <c r="M19" s="41">
        <v>15</v>
      </c>
      <c r="N19" s="47">
        <f t="shared" si="0"/>
        <v>1</v>
      </c>
      <c r="O19" s="195">
        <f t="shared" si="1"/>
        <v>0.88021385422060716</v>
      </c>
    </row>
    <row r="20" spans="1:65" ht="74.25" customHeight="1" x14ac:dyDescent="0.25">
      <c r="B20" s="198"/>
      <c r="C20" s="200"/>
      <c r="D20" s="202"/>
      <c r="E20" s="202"/>
      <c r="F20" s="200"/>
      <c r="G20" s="194"/>
      <c r="H20" s="194"/>
      <c r="I20" s="194"/>
      <c r="J20" s="38">
        <v>95</v>
      </c>
      <c r="K20" s="36" t="s">
        <v>39</v>
      </c>
      <c r="L20" s="38">
        <v>95</v>
      </c>
      <c r="M20" s="45">
        <v>95</v>
      </c>
      <c r="N20" s="47">
        <f t="shared" si="0"/>
        <v>1</v>
      </c>
      <c r="O20" s="196" t="e">
        <f t="shared" si="1"/>
        <v>#DIV/0!</v>
      </c>
    </row>
    <row r="21" spans="1:65" ht="3.75" customHeight="1" x14ac:dyDescent="0.3">
      <c r="B21" s="4"/>
      <c r="C21" s="60"/>
      <c r="D21" s="61"/>
      <c r="E21" s="62"/>
      <c r="F21" s="60"/>
      <c r="G21" s="32"/>
      <c r="H21" s="63"/>
      <c r="I21" s="60"/>
      <c r="J21" s="60"/>
      <c r="K21" s="60"/>
      <c r="L21" s="60"/>
      <c r="M21" s="36"/>
      <c r="N21" s="60"/>
      <c r="O21" s="60"/>
    </row>
    <row r="22" spans="1:65" ht="18.75" x14ac:dyDescent="0.3">
      <c r="C22" s="64"/>
      <c r="D22" s="48"/>
      <c r="E22" s="64"/>
      <c r="F22" s="64"/>
      <c r="G22" s="65">
        <f>SUM(G10:G20)</f>
        <v>29300000</v>
      </c>
      <c r="H22" s="65">
        <f>SUM(H10:H20)</f>
        <v>29300000</v>
      </c>
      <c r="I22" s="65">
        <f>SUM(I10:I20)</f>
        <v>26872778.030000001</v>
      </c>
      <c r="J22" s="64"/>
      <c r="K22" s="64"/>
      <c r="L22" s="64"/>
      <c r="M22" s="64"/>
      <c r="N22" s="64"/>
      <c r="O22" s="64"/>
    </row>
    <row r="23" spans="1:65" x14ac:dyDescent="0.25">
      <c r="B23" t="s">
        <v>68</v>
      </c>
      <c r="P23" s="183"/>
      <c r="Q23" s="183"/>
      <c r="R23" s="183"/>
      <c r="S23" s="183"/>
    </row>
    <row r="28" spans="1:65" s="1" customFormat="1" x14ac:dyDescent="0.25">
      <c r="A28"/>
      <c r="B28"/>
      <c r="I28" s="1" t="s">
        <v>63</v>
      </c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</row>
  </sheetData>
  <mergeCells count="47">
    <mergeCell ref="C1:C3"/>
    <mergeCell ref="D1:F1"/>
    <mergeCell ref="G1:I1"/>
    <mergeCell ref="D2:F2"/>
    <mergeCell ref="G2:N2"/>
    <mergeCell ref="D3:F3"/>
    <mergeCell ref="G3:I3"/>
    <mergeCell ref="B5:L5"/>
    <mergeCell ref="N5:O5"/>
    <mergeCell ref="B6:L6"/>
    <mergeCell ref="N6:O6"/>
    <mergeCell ref="B8:B9"/>
    <mergeCell ref="C8:C9"/>
    <mergeCell ref="D8:E8"/>
    <mergeCell ref="F8:F9"/>
    <mergeCell ref="G8:I8"/>
    <mergeCell ref="J8:M8"/>
    <mergeCell ref="N8:N9"/>
    <mergeCell ref="O8:O9"/>
    <mergeCell ref="A11:A14"/>
    <mergeCell ref="B11:B14"/>
    <mergeCell ref="C11:C15"/>
    <mergeCell ref="D11:D14"/>
    <mergeCell ref="E11:E14"/>
    <mergeCell ref="G11:G15"/>
    <mergeCell ref="H11:H15"/>
    <mergeCell ref="I11:I15"/>
    <mergeCell ref="O11:O16"/>
    <mergeCell ref="B17:B18"/>
    <mergeCell ref="C17:C18"/>
    <mergeCell ref="D17:D18"/>
    <mergeCell ref="E17:E18"/>
    <mergeCell ref="F17:F18"/>
    <mergeCell ref="G17:G18"/>
    <mergeCell ref="H17:H18"/>
    <mergeCell ref="I17:I18"/>
    <mergeCell ref="P23:S23"/>
    <mergeCell ref="O17:O18"/>
    <mergeCell ref="B19:B20"/>
    <mergeCell ref="C19:C20"/>
    <mergeCell ref="D19:D20"/>
    <mergeCell ref="E19:E20"/>
    <mergeCell ref="F19:F20"/>
    <mergeCell ref="G19:G20"/>
    <mergeCell ref="H19:H20"/>
    <mergeCell ref="I19:I20"/>
    <mergeCell ref="O19:O20"/>
  </mergeCells>
  <printOptions horizontalCentered="1" verticalCentered="1"/>
  <pageMargins left="0.35433070866141736" right="0.35433070866141736" top="0.55118110236220474" bottom="0.35433070866141736" header="0.31496062992125984" footer="0.31496062992125984"/>
  <pageSetup scale="55" orientation="landscape" horizontalDpi="4294967293" verticalDpi="4294967293" r:id="rId1"/>
  <rowBreaks count="1" manualBreakCount="1">
    <brk id="24" max="16" man="1"/>
  </rowBreaks>
  <ignoredErrors>
    <ignoredError sqref="D10:E2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W9"/>
  <sheetViews>
    <sheetView zoomScale="85" zoomScaleNormal="85" workbookViewId="0">
      <selection activeCell="F7" sqref="F7"/>
    </sheetView>
  </sheetViews>
  <sheetFormatPr baseColWidth="10" defaultRowHeight="15" x14ac:dyDescent="0.25"/>
  <cols>
    <col min="1" max="1" width="4.5703125" customWidth="1"/>
    <col min="2" max="2" width="44.5703125" bestFit="1" customWidth="1"/>
    <col min="3" max="3" width="12.7109375" bestFit="1" customWidth="1"/>
    <col min="4" max="4" width="13.42578125" bestFit="1" customWidth="1"/>
    <col min="5" max="5" width="13.140625" bestFit="1" customWidth="1"/>
    <col min="6" max="6" width="10.7109375" bestFit="1" customWidth="1"/>
    <col min="7" max="7" width="13.140625" bestFit="1" customWidth="1"/>
    <col min="8" max="8" width="10.7109375" bestFit="1" customWidth="1"/>
    <col min="9" max="9" width="13.140625" bestFit="1" customWidth="1"/>
    <col min="10" max="10" width="10.7109375" bestFit="1" customWidth="1"/>
    <col min="11" max="11" width="13.140625" bestFit="1" customWidth="1"/>
    <col min="12" max="12" width="10.7109375" bestFit="1" customWidth="1"/>
    <col min="15" max="15" width="13.140625" bestFit="1" customWidth="1"/>
    <col min="16" max="16" width="10.7109375" bestFit="1" customWidth="1"/>
    <col min="17" max="17" width="13.140625" bestFit="1" customWidth="1"/>
    <col min="18" max="18" width="10.7109375" bestFit="1" customWidth="1"/>
    <col min="19" max="19" width="13.140625" bestFit="1" customWidth="1"/>
    <col min="20" max="20" width="10.7109375" bestFit="1" customWidth="1"/>
    <col min="21" max="21" width="13.140625" bestFit="1" customWidth="1"/>
    <col min="22" max="22" width="10.7109375" bestFit="1" customWidth="1"/>
    <col min="23" max="23" width="10.85546875" bestFit="1" customWidth="1"/>
    <col min="25" max="25" width="13.140625" bestFit="1" customWidth="1"/>
    <col min="26" max="26" width="10.7109375" bestFit="1" customWidth="1"/>
    <col min="27" max="27" width="13.140625" bestFit="1" customWidth="1"/>
    <col min="28" max="28" width="10.7109375" bestFit="1" customWidth="1"/>
    <col min="29" max="29" width="13.140625" bestFit="1" customWidth="1"/>
    <col min="30" max="30" width="10.7109375" bestFit="1" customWidth="1"/>
    <col min="31" max="31" width="13.140625" bestFit="1" customWidth="1"/>
    <col min="32" max="32" width="10.7109375" bestFit="1" customWidth="1"/>
    <col min="35" max="35" width="12.28515625" bestFit="1" customWidth="1"/>
    <col min="36" max="36" width="10.85546875" bestFit="1" customWidth="1"/>
    <col min="37" max="37" width="12" bestFit="1" customWidth="1"/>
    <col min="38" max="38" width="2.42578125" customWidth="1"/>
    <col min="39" max="41" width="14.5703125" bestFit="1" customWidth="1"/>
  </cols>
  <sheetData>
    <row r="2" spans="1:49" s="2" customFormat="1" ht="22.5" customHeight="1" x14ac:dyDescent="0.25">
      <c r="A2" s="254"/>
      <c r="B2" s="256" t="s">
        <v>97</v>
      </c>
      <c r="C2" s="258" t="s">
        <v>2</v>
      </c>
      <c r="D2" s="258" t="s">
        <v>98</v>
      </c>
      <c r="E2" s="250" t="s">
        <v>5</v>
      </c>
      <c r="F2" s="262"/>
      <c r="G2" s="250" t="s">
        <v>73</v>
      </c>
      <c r="H2" s="251"/>
      <c r="I2" s="252" t="s">
        <v>74</v>
      </c>
      <c r="J2" s="251"/>
      <c r="K2" s="252" t="s">
        <v>75</v>
      </c>
      <c r="L2" s="251"/>
      <c r="M2" s="243" t="s">
        <v>110</v>
      </c>
      <c r="N2" s="243" t="s">
        <v>111</v>
      </c>
      <c r="O2" s="252" t="s">
        <v>76</v>
      </c>
      <c r="P2" s="251"/>
      <c r="Q2" s="252" t="s">
        <v>77</v>
      </c>
      <c r="R2" s="251"/>
      <c r="S2" s="252" t="s">
        <v>78</v>
      </c>
      <c r="T2" s="251"/>
      <c r="U2" s="252" t="s">
        <v>89</v>
      </c>
      <c r="V2" s="251"/>
      <c r="W2" s="243" t="s">
        <v>112</v>
      </c>
      <c r="X2" s="243" t="s">
        <v>113</v>
      </c>
      <c r="Y2" s="252" t="s">
        <v>90</v>
      </c>
      <c r="Z2" s="251"/>
      <c r="AA2" s="252" t="s">
        <v>91</v>
      </c>
      <c r="AB2" s="251"/>
      <c r="AC2" s="252" t="s">
        <v>92</v>
      </c>
      <c r="AD2" s="251"/>
      <c r="AE2" s="252" t="s">
        <v>67</v>
      </c>
      <c r="AF2" s="251"/>
      <c r="AG2" s="243" t="s">
        <v>114</v>
      </c>
      <c r="AH2" s="243" t="s">
        <v>115</v>
      </c>
      <c r="AI2" s="260" t="s">
        <v>99</v>
      </c>
      <c r="AJ2" s="248" t="s">
        <v>100</v>
      </c>
      <c r="AK2" s="248" t="s">
        <v>101</v>
      </c>
      <c r="AM2" s="253" t="s">
        <v>116</v>
      </c>
      <c r="AN2" s="253"/>
      <c r="AO2" s="253"/>
    </row>
    <row r="3" spans="1:49" s="2" customFormat="1" ht="32.25" customHeight="1" thickBot="1" x14ac:dyDescent="0.3">
      <c r="A3" s="255"/>
      <c r="B3" s="257"/>
      <c r="C3" s="259"/>
      <c r="D3" s="259"/>
      <c r="E3" s="78" t="s">
        <v>102</v>
      </c>
      <c r="F3" s="79" t="s">
        <v>17</v>
      </c>
      <c r="G3" s="78" t="s">
        <v>102</v>
      </c>
      <c r="H3" s="79" t="s">
        <v>17</v>
      </c>
      <c r="I3" s="78" t="s">
        <v>102</v>
      </c>
      <c r="J3" s="79" t="s">
        <v>17</v>
      </c>
      <c r="K3" s="78" t="s">
        <v>102</v>
      </c>
      <c r="L3" s="79" t="s">
        <v>17</v>
      </c>
      <c r="M3" s="244"/>
      <c r="N3" s="244"/>
      <c r="O3" s="78" t="s">
        <v>102</v>
      </c>
      <c r="P3" s="79" t="s">
        <v>17</v>
      </c>
      <c r="Q3" s="78" t="s">
        <v>102</v>
      </c>
      <c r="R3" s="79" t="s">
        <v>17</v>
      </c>
      <c r="S3" s="78" t="s">
        <v>102</v>
      </c>
      <c r="T3" s="79" t="s">
        <v>17</v>
      </c>
      <c r="U3" s="78" t="s">
        <v>102</v>
      </c>
      <c r="V3" s="79" t="s">
        <v>17</v>
      </c>
      <c r="W3" s="245"/>
      <c r="X3" s="245"/>
      <c r="Y3" s="99" t="s">
        <v>102</v>
      </c>
      <c r="Z3" s="100" t="s">
        <v>17</v>
      </c>
      <c r="AA3" s="99" t="s">
        <v>102</v>
      </c>
      <c r="AB3" s="100" t="s">
        <v>17</v>
      </c>
      <c r="AC3" s="99" t="s">
        <v>102</v>
      </c>
      <c r="AD3" s="100" t="s">
        <v>17</v>
      </c>
      <c r="AE3" s="99" t="s">
        <v>102</v>
      </c>
      <c r="AF3" s="100" t="s">
        <v>17</v>
      </c>
      <c r="AG3" s="245"/>
      <c r="AH3" s="245"/>
      <c r="AI3" s="261"/>
      <c r="AJ3" s="249"/>
      <c r="AK3" s="249"/>
      <c r="AM3" s="80" t="s">
        <v>103</v>
      </c>
      <c r="AN3" s="80" t="s">
        <v>104</v>
      </c>
      <c r="AO3" s="80" t="s">
        <v>105</v>
      </c>
    </row>
    <row r="4" spans="1:49" s="2" customFormat="1" ht="30" customHeight="1" thickBot="1" x14ac:dyDescent="0.3">
      <c r="A4" s="81" t="s">
        <v>26</v>
      </c>
      <c r="B4" s="241" t="s">
        <v>25</v>
      </c>
      <c r="C4" s="242"/>
      <c r="D4" s="242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246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M4" s="80" t="s">
        <v>99</v>
      </c>
      <c r="AN4" s="80" t="s">
        <v>99</v>
      </c>
      <c r="AO4" s="80" t="s">
        <v>99</v>
      </c>
    </row>
    <row r="5" spans="1:49" ht="33" customHeight="1" x14ac:dyDescent="0.25">
      <c r="A5" s="104"/>
      <c r="B5" s="105" t="s">
        <v>25</v>
      </c>
      <c r="C5" s="106" t="s">
        <v>108</v>
      </c>
      <c r="D5" s="107">
        <v>12</v>
      </c>
      <c r="E5" s="90">
        <v>0</v>
      </c>
      <c r="F5" s="91">
        <v>0</v>
      </c>
      <c r="G5" s="90">
        <v>0</v>
      </c>
      <c r="H5" s="92">
        <v>0</v>
      </c>
      <c r="I5" s="90">
        <v>0</v>
      </c>
      <c r="J5" s="92">
        <v>0</v>
      </c>
      <c r="K5" s="90">
        <v>3</v>
      </c>
      <c r="L5" s="92">
        <v>0</v>
      </c>
      <c r="M5" s="93">
        <f>+E5+G5+I5+K5</f>
        <v>3</v>
      </c>
      <c r="N5" s="92">
        <f>+L5+J5+H5+F5</f>
        <v>0</v>
      </c>
      <c r="O5" s="90">
        <v>2</v>
      </c>
      <c r="P5" s="92">
        <v>0</v>
      </c>
      <c r="Q5" s="90">
        <v>0</v>
      </c>
      <c r="R5" s="92">
        <v>0</v>
      </c>
      <c r="S5" s="90">
        <v>1</v>
      </c>
      <c r="T5" s="92">
        <v>0</v>
      </c>
      <c r="U5" s="90">
        <v>0</v>
      </c>
      <c r="V5" s="92">
        <v>0</v>
      </c>
      <c r="W5" s="96">
        <f>+O5+Q5+S5+U5</f>
        <v>3</v>
      </c>
      <c r="X5" s="92">
        <f>+V5+T5+R5+P5</f>
        <v>0</v>
      </c>
      <c r="Y5" s="90">
        <v>2</v>
      </c>
      <c r="Z5" s="92">
        <v>0</v>
      </c>
      <c r="AA5" s="90">
        <v>0</v>
      </c>
      <c r="AB5" s="92">
        <v>0</v>
      </c>
      <c r="AC5" s="90">
        <v>1</v>
      </c>
      <c r="AD5" s="92">
        <v>0</v>
      </c>
      <c r="AE5" s="94">
        <v>3</v>
      </c>
      <c r="AF5" s="92">
        <v>0</v>
      </c>
      <c r="AG5" s="96">
        <f>+Y5+AA5+AC5+AE5</f>
        <v>6</v>
      </c>
      <c r="AH5" s="92">
        <f>+AF5+AD5+AB5+Z5</f>
        <v>0</v>
      </c>
      <c r="AI5" s="97">
        <f>F5+H5+J5+L5+P5+R5+T5+V5+Z5+AB5+AD5+AF5</f>
        <v>0</v>
      </c>
      <c r="AJ5" s="95">
        <f>+D5-AI5</f>
        <v>12</v>
      </c>
      <c r="AK5" s="82">
        <f>+AI5/D5</f>
        <v>0</v>
      </c>
      <c r="AM5" s="83">
        <f>+F5+H5+J5+L5</f>
        <v>0</v>
      </c>
      <c r="AN5" s="84">
        <f>+P5+R5+T5+V5</f>
        <v>0</v>
      </c>
      <c r="AO5" s="84">
        <f>+Z5+AB5+AD5+AF5</f>
        <v>0</v>
      </c>
      <c r="AP5" s="85"/>
      <c r="AQ5" s="86"/>
      <c r="AR5" s="85"/>
      <c r="AS5" s="87"/>
      <c r="AV5" s="88"/>
      <c r="AW5" s="88"/>
    </row>
    <row r="6" spans="1:49" ht="33" customHeight="1" x14ac:dyDescent="0.25">
      <c r="A6" s="104"/>
      <c r="B6" s="108" t="s">
        <v>109</v>
      </c>
      <c r="C6" s="109" t="s">
        <v>108</v>
      </c>
      <c r="D6" s="110">
        <v>12</v>
      </c>
      <c r="E6" s="90">
        <v>0</v>
      </c>
      <c r="F6" s="91">
        <v>0</v>
      </c>
      <c r="G6" s="90">
        <v>0</v>
      </c>
      <c r="H6" s="92">
        <v>0</v>
      </c>
      <c r="I6" s="90">
        <v>0</v>
      </c>
      <c r="J6" s="92">
        <v>0</v>
      </c>
      <c r="K6" s="90">
        <v>3</v>
      </c>
      <c r="L6" s="92">
        <v>0</v>
      </c>
      <c r="M6" s="96">
        <f>+E6+G6+I6+K6</f>
        <v>3</v>
      </c>
      <c r="N6" s="92">
        <f>+L6+J6+H6+F6</f>
        <v>0</v>
      </c>
      <c r="O6" s="90">
        <v>2</v>
      </c>
      <c r="P6" s="92">
        <v>0</v>
      </c>
      <c r="Q6" s="90">
        <v>0</v>
      </c>
      <c r="R6" s="92">
        <v>0</v>
      </c>
      <c r="S6" s="90">
        <v>1</v>
      </c>
      <c r="T6" s="92">
        <v>0</v>
      </c>
      <c r="U6" s="90">
        <v>0</v>
      </c>
      <c r="V6" s="92">
        <v>0</v>
      </c>
      <c r="W6" s="96">
        <f>+O6+Q6+S6+U6</f>
        <v>3</v>
      </c>
      <c r="X6" s="92">
        <f>+V6+T6+R6+P6</f>
        <v>0</v>
      </c>
      <c r="Y6" s="90">
        <v>2</v>
      </c>
      <c r="Z6" s="92">
        <v>0</v>
      </c>
      <c r="AA6" s="90">
        <v>0</v>
      </c>
      <c r="AB6" s="92">
        <v>0</v>
      </c>
      <c r="AC6" s="90">
        <v>1</v>
      </c>
      <c r="AD6" s="92">
        <v>0</v>
      </c>
      <c r="AE6" s="94">
        <v>3</v>
      </c>
      <c r="AF6" s="92">
        <v>0</v>
      </c>
      <c r="AG6" s="96">
        <f>+Y6+AA6+AC6+AE6</f>
        <v>6</v>
      </c>
      <c r="AH6" s="92">
        <f>+AF6+AD6+AB6+Z6</f>
        <v>0</v>
      </c>
      <c r="AI6" s="97">
        <f>F6+H6+J6+L6+P6+R6+T6+V6+Z6+AB6+AD6+AF6</f>
        <v>0</v>
      </c>
      <c r="AJ6" s="95">
        <f>+D6-AI6</f>
        <v>12</v>
      </c>
      <c r="AK6" s="82">
        <f>+AI6/D6</f>
        <v>0</v>
      </c>
      <c r="AM6" s="83">
        <f t="shared" ref="AM6" si="0">+F6+H6+J6+L6</f>
        <v>0</v>
      </c>
      <c r="AN6" s="84">
        <f>+P6+R6+T6+V6</f>
        <v>0</v>
      </c>
      <c r="AO6" s="84">
        <f t="shared" ref="AO6" si="1">+Z6+AB6+AD6+AF6</f>
        <v>0</v>
      </c>
      <c r="AP6" s="85"/>
      <c r="AQ6" s="86"/>
      <c r="AR6" s="85"/>
      <c r="AS6" s="87"/>
      <c r="AU6" s="89"/>
      <c r="AV6" s="88"/>
      <c r="AW6" s="88"/>
    </row>
    <row r="7" spans="1:49" s="2" customFormat="1" ht="15" customHeight="1" x14ac:dyDescent="0.25">
      <c r="B7" s="111" t="s">
        <v>106</v>
      </c>
      <c r="C7" s="112" t="s">
        <v>107</v>
      </c>
      <c r="D7" s="113">
        <v>791</v>
      </c>
      <c r="E7" s="90">
        <v>2</v>
      </c>
      <c r="F7" s="2">
        <v>0</v>
      </c>
      <c r="G7" s="90">
        <v>0</v>
      </c>
      <c r="H7" s="2">
        <v>0</v>
      </c>
      <c r="I7" s="90">
        <v>0</v>
      </c>
      <c r="K7" s="90">
        <v>0</v>
      </c>
      <c r="M7" s="90">
        <v>0</v>
      </c>
      <c r="O7" s="90">
        <v>0</v>
      </c>
      <c r="Q7" s="90">
        <v>0</v>
      </c>
      <c r="S7" s="90">
        <v>0</v>
      </c>
      <c r="U7" s="90">
        <v>0</v>
      </c>
      <c r="W7" s="90">
        <v>0</v>
      </c>
      <c r="Y7" s="90">
        <v>0</v>
      </c>
      <c r="AA7" s="90">
        <v>0</v>
      </c>
      <c r="AC7" s="90">
        <v>0</v>
      </c>
      <c r="AE7" s="90">
        <v>0</v>
      </c>
      <c r="AG7" s="90">
        <v>0</v>
      </c>
    </row>
    <row r="8" spans="1:49" ht="15" customHeight="1" x14ac:dyDescent="0.25">
      <c r="B8" s="101"/>
      <c r="C8" s="102"/>
      <c r="D8" s="102"/>
    </row>
    <row r="9" spans="1:49" x14ac:dyDescent="0.25">
      <c r="B9" s="103"/>
      <c r="C9" s="103"/>
      <c r="D9" s="103"/>
    </row>
  </sheetData>
  <mergeCells count="28">
    <mergeCell ref="AM2:AO2"/>
    <mergeCell ref="A2:A3"/>
    <mergeCell ref="B2:B3"/>
    <mergeCell ref="C2:C3"/>
    <mergeCell ref="D2:D3"/>
    <mergeCell ref="M2:M3"/>
    <mergeCell ref="W2:W3"/>
    <mergeCell ref="AI2:AI3"/>
    <mergeCell ref="AJ2:AJ3"/>
    <mergeCell ref="S2:T2"/>
    <mergeCell ref="U2:V2"/>
    <mergeCell ref="Y2:Z2"/>
    <mergeCell ref="AA2:AB2"/>
    <mergeCell ref="AC2:AD2"/>
    <mergeCell ref="AE2:AF2"/>
    <mergeCell ref="E2:F2"/>
    <mergeCell ref="B4:D4"/>
    <mergeCell ref="N2:N3"/>
    <mergeCell ref="X2:X3"/>
    <mergeCell ref="AG2:AG3"/>
    <mergeCell ref="AH2:AH3"/>
    <mergeCell ref="W4:AK4"/>
    <mergeCell ref="AK2:AK3"/>
    <mergeCell ref="G2:H2"/>
    <mergeCell ref="I2:J2"/>
    <mergeCell ref="K2:L2"/>
    <mergeCell ref="O2:P2"/>
    <mergeCell ref="Q2:R2"/>
  </mergeCells>
  <conditionalFormatting sqref="AK5:AK6">
    <cfRule type="cellIs" dxfId="20" priority="1" operator="between">
      <formula>0.5</formula>
      <formula>0.69</formula>
    </cfRule>
    <cfRule type="cellIs" dxfId="19" priority="2" operator="between">
      <formula>0.9</formula>
      <formula>0.99</formula>
    </cfRule>
    <cfRule type="cellIs" dxfId="18" priority="3" operator="between">
      <formula>0.7</formula>
      <formula>0.89</formula>
    </cfRule>
    <cfRule type="cellIs" dxfId="17" priority="4" operator="lessThan">
      <formula>0.5</formula>
    </cfRule>
    <cfRule type="cellIs" dxfId="16" priority="5" operator="greaterThan">
      <formula>0.99</formula>
    </cfRule>
    <cfRule type="cellIs" dxfId="15" priority="6" operator="lessThan">
      <formula>0.5</formula>
    </cfRule>
    <cfRule type="cellIs" dxfId="14" priority="7" operator="between">
      <formula>0.9</formula>
      <formula>0.99</formula>
    </cfRule>
    <cfRule type="cellIs" dxfId="13" priority="8" operator="greaterThan">
      <formula>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1"/>
  <sheetViews>
    <sheetView workbookViewId="0">
      <selection activeCell="F10" sqref="F10"/>
    </sheetView>
  </sheetViews>
  <sheetFormatPr baseColWidth="10" defaultRowHeight="15" x14ac:dyDescent="0.25"/>
  <cols>
    <col min="3" max="3" width="67.42578125" customWidth="1"/>
    <col min="4" max="4" width="13.85546875" bestFit="1" customWidth="1"/>
    <col min="8" max="8" width="38.28515625" customWidth="1"/>
    <col min="9" max="9" width="13.140625" bestFit="1" customWidth="1"/>
    <col min="10" max="10" width="11.7109375" bestFit="1" customWidth="1"/>
  </cols>
  <sheetData>
    <row r="1" spans="2:10" x14ac:dyDescent="0.25">
      <c r="B1" s="114"/>
      <c r="C1" s="114"/>
      <c r="D1" s="114"/>
      <c r="E1" s="114"/>
      <c r="F1" s="114"/>
    </row>
    <row r="2" spans="2:10" ht="30" x14ac:dyDescent="0.25">
      <c r="B2" s="115" t="s">
        <v>119</v>
      </c>
      <c r="C2" s="116" t="s">
        <v>120</v>
      </c>
      <c r="D2" s="117" t="s">
        <v>121</v>
      </c>
      <c r="E2" s="114"/>
      <c r="F2" s="114"/>
      <c r="G2" s="115" t="s">
        <v>119</v>
      </c>
      <c r="H2" s="116" t="s">
        <v>120</v>
      </c>
      <c r="I2" s="117" t="s">
        <v>122</v>
      </c>
      <c r="J2" s="118" t="s">
        <v>17</v>
      </c>
    </row>
    <row r="3" spans="2:10" x14ac:dyDescent="0.25">
      <c r="B3" s="119" t="s">
        <v>26</v>
      </c>
      <c r="C3" s="120" t="s">
        <v>25</v>
      </c>
      <c r="D3" s="121" t="e">
        <f>#REF!</f>
        <v>#REF!</v>
      </c>
      <c r="E3" s="114"/>
      <c r="F3" s="114"/>
      <c r="G3" s="122" t="s">
        <v>29</v>
      </c>
      <c r="H3" s="120" t="s">
        <v>25</v>
      </c>
      <c r="I3" s="123" t="e">
        <f>#REF!</f>
        <v>#REF!</v>
      </c>
      <c r="J3" s="124" t="e">
        <f>#REF!</f>
        <v>#REF!</v>
      </c>
    </row>
    <row r="4" spans="2:10" x14ac:dyDescent="0.25">
      <c r="B4" s="122" t="s">
        <v>29</v>
      </c>
      <c r="C4" s="120" t="s">
        <v>123</v>
      </c>
      <c r="D4" s="121" t="e">
        <f>#REF!</f>
        <v>#REF!</v>
      </c>
      <c r="E4" s="114"/>
      <c r="F4" s="114"/>
      <c r="G4" s="125" t="s">
        <v>29</v>
      </c>
      <c r="H4" s="120" t="s">
        <v>123</v>
      </c>
      <c r="I4" s="123" t="e">
        <f>#REF!</f>
        <v>#REF!</v>
      </c>
      <c r="J4" s="124" t="e">
        <f>#REF!</f>
        <v>#REF!</v>
      </c>
    </row>
    <row r="5" spans="2:10" x14ac:dyDescent="0.25">
      <c r="B5" s="122" t="s">
        <v>29</v>
      </c>
      <c r="C5" s="120" t="s">
        <v>124</v>
      </c>
      <c r="D5" s="121" t="e">
        <f>#REF!</f>
        <v>#REF!</v>
      </c>
      <c r="E5" s="114"/>
      <c r="F5" s="114"/>
      <c r="G5" s="122" t="s">
        <v>29</v>
      </c>
      <c r="H5" s="120" t="s">
        <v>124</v>
      </c>
      <c r="I5" s="123" t="e">
        <f>#REF!</f>
        <v>#REF!</v>
      </c>
      <c r="J5" s="124" t="e">
        <f>#REF!</f>
        <v>#REF!</v>
      </c>
    </row>
    <row r="6" spans="2:10" x14ac:dyDescent="0.25">
      <c r="B6" s="126" t="s">
        <v>29</v>
      </c>
      <c r="C6" s="120" t="s">
        <v>125</v>
      </c>
      <c r="D6" s="121" t="e">
        <f>#REF!</f>
        <v>#REF!</v>
      </c>
      <c r="E6" s="114"/>
      <c r="F6" s="114"/>
      <c r="G6" s="125" t="s">
        <v>31</v>
      </c>
      <c r="H6" s="120" t="s">
        <v>125</v>
      </c>
      <c r="I6" s="123" t="e">
        <f>#REF!</f>
        <v>#REF!</v>
      </c>
      <c r="J6" s="124" t="e">
        <f>#REF!</f>
        <v>#REF!</v>
      </c>
    </row>
    <row r="7" spans="2:10" x14ac:dyDescent="0.25">
      <c r="B7" s="119" t="s">
        <v>29</v>
      </c>
      <c r="C7" s="120" t="s">
        <v>126</v>
      </c>
      <c r="D7" s="121" t="e">
        <f>#REF!</f>
        <v>#REF!</v>
      </c>
      <c r="E7" s="114"/>
      <c r="F7" s="114"/>
      <c r="G7" s="122" t="s">
        <v>31</v>
      </c>
      <c r="H7" s="120" t="s">
        <v>127</v>
      </c>
      <c r="I7" s="123" t="e">
        <f>#REF!</f>
        <v>#REF!</v>
      </c>
      <c r="J7" s="124" t="e">
        <f>#REF!</f>
        <v>#REF!</v>
      </c>
    </row>
    <row r="8" spans="2:10" x14ac:dyDescent="0.25">
      <c r="B8" s="127" t="s">
        <v>32</v>
      </c>
      <c r="C8" s="128" t="s">
        <v>128</v>
      </c>
      <c r="D8" s="121" t="e">
        <f>#REF!</f>
        <v>#REF!</v>
      </c>
      <c r="E8" s="114"/>
      <c r="F8" s="114"/>
      <c r="G8" s="127" t="s">
        <v>32</v>
      </c>
      <c r="H8" s="128" t="s">
        <v>128</v>
      </c>
      <c r="I8" s="123" t="e">
        <f>#REF!</f>
        <v>#REF!</v>
      </c>
      <c r="J8" s="124" t="e">
        <f>#REF!</f>
        <v>#REF!</v>
      </c>
    </row>
    <row r="9" spans="2:10" x14ac:dyDescent="0.25">
      <c r="B9" s="129" t="s">
        <v>29</v>
      </c>
      <c r="C9" s="120" t="s">
        <v>62</v>
      </c>
      <c r="D9" s="121" t="e">
        <f>#REF!</f>
        <v>#REF!</v>
      </c>
      <c r="E9" s="114"/>
      <c r="F9" s="114"/>
      <c r="G9" s="122" t="s">
        <v>32</v>
      </c>
      <c r="H9" s="120" t="s">
        <v>129</v>
      </c>
      <c r="I9" s="123" t="e">
        <f>#REF!</f>
        <v>#REF!</v>
      </c>
      <c r="J9" s="124" t="e">
        <f>#REF!</f>
        <v>#REF!</v>
      </c>
    </row>
    <row r="10" spans="2:10" x14ac:dyDescent="0.25">
      <c r="B10" s="122" t="s">
        <v>32</v>
      </c>
      <c r="C10" s="120" t="s">
        <v>129</v>
      </c>
      <c r="D10" s="121" t="e">
        <f>#REF!</f>
        <v>#REF!</v>
      </c>
      <c r="E10" s="114"/>
      <c r="F10" s="114"/>
      <c r="G10" s="122" t="s">
        <v>33</v>
      </c>
      <c r="H10" s="120" t="s">
        <v>130</v>
      </c>
      <c r="I10" s="123">
        <v>15</v>
      </c>
      <c r="J10" s="124" t="e">
        <f>#REF!</f>
        <v>#REF!</v>
      </c>
    </row>
    <row r="11" spans="2:10" x14ac:dyDescent="0.25">
      <c r="B11" s="122" t="s">
        <v>33</v>
      </c>
      <c r="C11" s="130" t="s">
        <v>130</v>
      </c>
      <c r="D11" s="121" t="e">
        <f>#REF!</f>
        <v>#REF!</v>
      </c>
      <c r="E11" s="114"/>
      <c r="F11" s="114"/>
      <c r="G11" s="122" t="s">
        <v>33</v>
      </c>
      <c r="H11" s="130" t="s">
        <v>131</v>
      </c>
      <c r="I11" s="131" t="e">
        <f>#REF!</f>
        <v>#REF!</v>
      </c>
      <c r="J11" s="124" t="e">
        <f>#REF!</f>
        <v>#REF!</v>
      </c>
    </row>
    <row r="12" spans="2:10" x14ac:dyDescent="0.25">
      <c r="B12" s="132" t="s">
        <v>33</v>
      </c>
      <c r="C12" s="120" t="s">
        <v>131</v>
      </c>
      <c r="D12" s="121" t="e">
        <f>#REF!</f>
        <v>#REF!</v>
      </c>
      <c r="E12" s="114"/>
      <c r="F12" s="114"/>
      <c r="G12" s="122"/>
      <c r="H12" s="130"/>
      <c r="I12" s="131"/>
      <c r="J12" s="124"/>
    </row>
    <row r="13" spans="2:10" x14ac:dyDescent="0.25">
      <c r="B13" s="132"/>
      <c r="C13" s="120"/>
      <c r="D13" s="121"/>
      <c r="E13" s="114"/>
      <c r="F13" s="114"/>
      <c r="H13" s="133"/>
      <c r="I13" s="133"/>
      <c r="J13" s="133"/>
    </row>
    <row r="14" spans="2:10" x14ac:dyDescent="0.25">
      <c r="B14" s="114"/>
      <c r="E14" s="114"/>
      <c r="F14" s="114"/>
    </row>
    <row r="15" spans="2:10" x14ac:dyDescent="0.25">
      <c r="B15" s="114"/>
      <c r="C15" s="114"/>
      <c r="D15" s="114"/>
      <c r="E15" s="114"/>
      <c r="F15" s="114"/>
    </row>
    <row r="16" spans="2:10" x14ac:dyDescent="0.25">
      <c r="B16" s="114"/>
      <c r="C16" s="114"/>
      <c r="D16" s="114"/>
      <c r="E16" s="114"/>
      <c r="F16" s="114"/>
    </row>
    <row r="17" spans="2:6" x14ac:dyDescent="0.25">
      <c r="B17" s="114"/>
      <c r="C17" s="114"/>
      <c r="D17" s="114"/>
      <c r="E17" s="114"/>
      <c r="F17" s="114"/>
    </row>
    <row r="18" spans="2:6" x14ac:dyDescent="0.25">
      <c r="B18" s="114"/>
      <c r="C18" s="114"/>
      <c r="D18" s="114"/>
      <c r="E18" s="114"/>
      <c r="F18" s="114"/>
    </row>
    <row r="19" spans="2:6" x14ac:dyDescent="0.25">
      <c r="B19" s="114"/>
      <c r="C19" s="114"/>
      <c r="D19" s="114"/>
      <c r="E19" s="114"/>
      <c r="F19" s="114"/>
    </row>
    <row r="20" spans="2:6" x14ac:dyDescent="0.25">
      <c r="B20" s="114"/>
      <c r="C20" s="114"/>
      <c r="D20" s="114"/>
      <c r="E20" s="114"/>
      <c r="F20" s="114"/>
    </row>
    <row r="21" spans="2:6" x14ac:dyDescent="0.25">
      <c r="B21" s="114"/>
      <c r="C21" s="114"/>
      <c r="D21" s="114"/>
      <c r="E21" s="114"/>
      <c r="F21" s="114"/>
    </row>
    <row r="22" spans="2:6" x14ac:dyDescent="0.25">
      <c r="B22" s="114"/>
      <c r="C22" s="114"/>
      <c r="D22" s="114"/>
      <c r="E22" s="114"/>
      <c r="F22" s="114"/>
    </row>
    <row r="23" spans="2:6" x14ac:dyDescent="0.25">
      <c r="B23" s="114"/>
      <c r="C23" s="114"/>
      <c r="D23" s="114"/>
      <c r="E23" s="114"/>
      <c r="F23" s="114"/>
    </row>
    <row r="24" spans="2:6" x14ac:dyDescent="0.25">
      <c r="B24" s="114"/>
      <c r="C24" s="114"/>
      <c r="D24" s="114"/>
      <c r="E24" s="114"/>
      <c r="F24" s="114"/>
    </row>
    <row r="25" spans="2:6" x14ac:dyDescent="0.25">
      <c r="B25" s="114"/>
      <c r="C25" s="114"/>
      <c r="D25" s="114"/>
      <c r="E25" s="114"/>
      <c r="F25" s="114"/>
    </row>
    <row r="26" spans="2:6" x14ac:dyDescent="0.25">
      <c r="B26" s="114"/>
      <c r="C26" s="114"/>
      <c r="D26" s="114"/>
      <c r="E26" s="114"/>
      <c r="F26" s="114"/>
    </row>
    <row r="27" spans="2:6" x14ac:dyDescent="0.25">
      <c r="B27" s="114"/>
      <c r="C27" s="114"/>
      <c r="D27" s="114"/>
      <c r="E27" s="114"/>
      <c r="F27" s="114"/>
    </row>
    <row r="28" spans="2:6" x14ac:dyDescent="0.25">
      <c r="B28" s="114"/>
      <c r="C28" s="114"/>
      <c r="D28" s="114"/>
      <c r="E28" s="114"/>
      <c r="F28" s="114"/>
    </row>
    <row r="29" spans="2:6" x14ac:dyDescent="0.25">
      <c r="B29" s="114"/>
      <c r="C29" s="114"/>
      <c r="D29" s="114"/>
      <c r="E29" s="114"/>
      <c r="F29" s="114"/>
    </row>
    <row r="30" spans="2:6" x14ac:dyDescent="0.25">
      <c r="B30" s="114"/>
      <c r="C30" s="114"/>
      <c r="D30" s="114"/>
      <c r="E30" s="114"/>
      <c r="F30" s="114"/>
    </row>
    <row r="31" spans="2:6" x14ac:dyDescent="0.25">
      <c r="B31" s="114"/>
      <c r="C31" s="114"/>
      <c r="D31" s="114"/>
      <c r="E31" s="114"/>
      <c r="F31" s="114"/>
    </row>
    <row r="32" spans="2:6" x14ac:dyDescent="0.25">
      <c r="B32" s="114"/>
      <c r="C32" s="114"/>
      <c r="D32" s="114"/>
      <c r="E32" s="114"/>
      <c r="F32" s="114"/>
    </row>
    <row r="33" spans="2:6" x14ac:dyDescent="0.25">
      <c r="B33" s="114"/>
      <c r="C33" s="114"/>
      <c r="D33" s="114"/>
      <c r="E33" s="114"/>
      <c r="F33" s="114"/>
    </row>
    <row r="34" spans="2:6" x14ac:dyDescent="0.25">
      <c r="B34" s="114"/>
      <c r="C34" s="114"/>
      <c r="D34" s="114"/>
      <c r="E34" s="114"/>
      <c r="F34" s="114"/>
    </row>
    <row r="35" spans="2:6" x14ac:dyDescent="0.25">
      <c r="B35" s="114"/>
      <c r="C35" s="114"/>
      <c r="D35" s="114"/>
      <c r="E35" s="114"/>
      <c r="F35" s="114"/>
    </row>
    <row r="36" spans="2:6" x14ac:dyDescent="0.25">
      <c r="B36" s="114"/>
      <c r="C36" s="114"/>
      <c r="D36" s="114"/>
      <c r="E36" s="114"/>
      <c r="F36" s="114"/>
    </row>
    <row r="37" spans="2:6" x14ac:dyDescent="0.25">
      <c r="B37" s="114"/>
      <c r="C37" s="114"/>
      <c r="D37" s="114"/>
      <c r="E37" s="114"/>
      <c r="F37" s="114"/>
    </row>
    <row r="38" spans="2:6" x14ac:dyDescent="0.25">
      <c r="B38" s="114"/>
      <c r="C38" s="114"/>
      <c r="D38" s="114"/>
      <c r="E38" s="114"/>
      <c r="F38" s="114"/>
    </row>
    <row r="39" spans="2:6" x14ac:dyDescent="0.25">
      <c r="B39" s="114"/>
      <c r="C39" s="114"/>
      <c r="D39" s="114"/>
      <c r="E39" s="114"/>
      <c r="F39" s="114"/>
    </row>
    <row r="40" spans="2:6" x14ac:dyDescent="0.25">
      <c r="C40" s="114"/>
      <c r="D40" s="114"/>
      <c r="E40" s="114"/>
      <c r="F40" s="114"/>
    </row>
    <row r="41" spans="2:6" ht="51" customHeight="1" x14ac:dyDescent="0.25">
      <c r="E41" s="114"/>
      <c r="F41" s="114"/>
    </row>
    <row r="42" spans="2:6" ht="51" customHeight="1" x14ac:dyDescent="0.25">
      <c r="E42" s="114"/>
      <c r="F42" s="114"/>
    </row>
    <row r="43" spans="2:6" ht="15.75" x14ac:dyDescent="0.25">
      <c r="B43" s="134" t="s">
        <v>119</v>
      </c>
      <c r="E43" s="114"/>
      <c r="F43" s="114"/>
    </row>
    <row r="44" spans="2:6" ht="30" x14ac:dyDescent="0.25">
      <c r="B44" s="135" t="s">
        <v>29</v>
      </c>
      <c r="C44" s="136" t="s">
        <v>120</v>
      </c>
      <c r="D44" s="137" t="s">
        <v>121</v>
      </c>
      <c r="E44" s="114"/>
      <c r="F44" s="114"/>
    </row>
    <row r="45" spans="2:6" ht="45" x14ac:dyDescent="0.25">
      <c r="B45" s="138" t="s">
        <v>29</v>
      </c>
      <c r="C45" s="139" t="s">
        <v>132</v>
      </c>
      <c r="D45" s="121" t="e">
        <f t="shared" ref="D45:D51" si="0">D3</f>
        <v>#REF!</v>
      </c>
      <c r="E45" s="114"/>
      <c r="F45" s="114"/>
    </row>
    <row r="46" spans="2:6" ht="30" x14ac:dyDescent="0.25">
      <c r="B46" s="138" t="s">
        <v>29</v>
      </c>
      <c r="C46" s="139" t="s">
        <v>133</v>
      </c>
      <c r="D46" s="121" t="e">
        <f t="shared" si="0"/>
        <v>#REF!</v>
      </c>
      <c r="E46" s="114"/>
      <c r="F46" s="114"/>
    </row>
    <row r="47" spans="2:6" ht="30" x14ac:dyDescent="0.25">
      <c r="B47" s="135" t="s">
        <v>31</v>
      </c>
      <c r="C47" s="139" t="s">
        <v>134</v>
      </c>
      <c r="D47" s="121" t="e">
        <f t="shared" si="0"/>
        <v>#REF!</v>
      </c>
      <c r="E47" s="114"/>
      <c r="F47" s="114"/>
    </row>
    <row r="48" spans="2:6" ht="30" x14ac:dyDescent="0.25">
      <c r="B48" s="138" t="s">
        <v>31</v>
      </c>
      <c r="C48" s="139" t="s">
        <v>135</v>
      </c>
      <c r="D48" s="121" t="e">
        <f t="shared" si="0"/>
        <v>#REF!</v>
      </c>
      <c r="E48" s="114"/>
      <c r="F48" s="114"/>
    </row>
    <row r="49" spans="2:6" ht="30" x14ac:dyDescent="0.25">
      <c r="B49" s="140" t="s">
        <v>32</v>
      </c>
      <c r="C49" s="139" t="s">
        <v>136</v>
      </c>
      <c r="D49" s="121" t="e">
        <f t="shared" si="0"/>
        <v>#REF!</v>
      </c>
      <c r="E49" s="114"/>
      <c r="F49" s="114"/>
    </row>
    <row r="50" spans="2:6" ht="30" x14ac:dyDescent="0.25">
      <c r="B50" s="138" t="s">
        <v>32</v>
      </c>
      <c r="C50" s="139" t="s">
        <v>137</v>
      </c>
      <c r="D50" s="121" t="e">
        <f t="shared" si="0"/>
        <v>#REF!</v>
      </c>
      <c r="E50" s="114"/>
      <c r="F50" s="114"/>
    </row>
    <row r="51" spans="2:6" ht="30" x14ac:dyDescent="0.25">
      <c r="B51" s="135" t="s">
        <v>33</v>
      </c>
      <c r="C51" s="139" t="s">
        <v>138</v>
      </c>
      <c r="D51" s="121" t="e">
        <f t="shared" si="0"/>
        <v>#REF!</v>
      </c>
      <c r="E51" s="114"/>
      <c r="F51" s="114"/>
    </row>
    <row r="52" spans="2:6" ht="30" x14ac:dyDescent="0.25">
      <c r="B52" s="138" t="s">
        <v>33</v>
      </c>
      <c r="C52" s="141" t="s">
        <v>139</v>
      </c>
      <c r="D52" s="121" t="e">
        <f>D11</f>
        <v>#REF!</v>
      </c>
      <c r="E52" s="114"/>
      <c r="F52" s="114"/>
    </row>
    <row r="53" spans="2:6" ht="30" x14ac:dyDescent="0.25">
      <c r="B53" s="114"/>
      <c r="C53" s="139" t="s">
        <v>140</v>
      </c>
      <c r="D53" s="121" t="e">
        <f>D12</f>
        <v>#REF!</v>
      </c>
      <c r="E53" s="114"/>
      <c r="F53" s="114"/>
    </row>
    <row r="54" spans="2:6" x14ac:dyDescent="0.25">
      <c r="B54" s="114"/>
      <c r="C54" s="114"/>
      <c r="D54" s="114"/>
      <c r="E54" s="114"/>
      <c r="F54" s="114"/>
    </row>
    <row r="55" spans="2:6" x14ac:dyDescent="0.25">
      <c r="B55" s="114"/>
      <c r="C55" s="114"/>
      <c r="D55" s="114"/>
      <c r="E55" s="114"/>
      <c r="F55" s="114"/>
    </row>
    <row r="56" spans="2:6" x14ac:dyDescent="0.25">
      <c r="B56" s="114"/>
      <c r="C56" s="114"/>
      <c r="D56" s="114"/>
      <c r="E56" s="114"/>
      <c r="F56" s="114"/>
    </row>
    <row r="57" spans="2:6" x14ac:dyDescent="0.25">
      <c r="B57" s="114"/>
      <c r="C57" s="114"/>
      <c r="D57" s="114"/>
      <c r="E57" s="114"/>
      <c r="F57" s="114"/>
    </row>
    <row r="58" spans="2:6" x14ac:dyDescent="0.25">
      <c r="B58" s="114"/>
      <c r="C58" s="114"/>
      <c r="D58" s="114"/>
      <c r="E58" s="114"/>
      <c r="F58" s="114"/>
    </row>
    <row r="59" spans="2:6" x14ac:dyDescent="0.25">
      <c r="B59" s="114"/>
      <c r="C59" s="114"/>
      <c r="D59" s="114"/>
      <c r="E59" s="114"/>
      <c r="F59" s="114"/>
    </row>
    <row r="60" spans="2:6" x14ac:dyDescent="0.25">
      <c r="B60" s="114"/>
      <c r="C60" s="114"/>
      <c r="D60" s="114"/>
      <c r="E60" s="114"/>
      <c r="F60" s="114"/>
    </row>
    <row r="61" spans="2:6" x14ac:dyDescent="0.25">
      <c r="C61" s="114"/>
      <c r="D61" s="114"/>
    </row>
  </sheetData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Junio</vt:lpstr>
      <vt:lpstr>Mayo</vt:lpstr>
      <vt:lpstr>Abril</vt:lpstr>
      <vt:lpstr>Marzo</vt:lpstr>
      <vt:lpstr>Febrero</vt:lpstr>
      <vt:lpstr>Enero</vt:lpstr>
      <vt:lpstr>De Gestión</vt:lpstr>
      <vt:lpstr>METAS </vt:lpstr>
      <vt:lpstr>Hoja1</vt:lpstr>
      <vt:lpstr>Abril!Área_de_impresión</vt:lpstr>
      <vt:lpstr>'De Gestión'!Área_de_impresión</vt:lpstr>
      <vt:lpstr>Enero!Área_de_impresión</vt:lpstr>
      <vt:lpstr>Febrero!Área_de_impresión</vt:lpstr>
      <vt:lpstr>Junio!Área_de_impresión</vt:lpstr>
      <vt:lpstr>Marzo!Área_de_impresión</vt:lpstr>
      <vt:lpstr>Mayo!Área_de_impresión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Tobar</dc:creator>
  <cp:lastModifiedBy>Harold Alexander Cruz Juarez</cp:lastModifiedBy>
  <cp:lastPrinted>2021-07-14T18:07:14Z</cp:lastPrinted>
  <dcterms:created xsi:type="dcterms:W3CDTF">2014-11-03T17:08:04Z</dcterms:created>
  <dcterms:modified xsi:type="dcterms:W3CDTF">2021-07-14T18:07:28Z</dcterms:modified>
</cp:coreProperties>
</file>