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gR2cCkbm5yLmPJkgsv9IObHKhRQI/JhxzXAKf7SDH9FhU1lQM1554H3zMVGBDOWL+VuiJyesjOOrD7JBbB+t7Q==" workbookSaltValue="13oZOx1YXVAHYRVAAEJy0Q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139" i="1" l="1"/>
  <c r="F140" i="1"/>
  <c r="F141" i="1"/>
  <c r="F142" i="1"/>
  <c r="F143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4" i="1"/>
  <c r="F135" i="1"/>
  <c r="F136" i="1"/>
  <c r="F137" i="1"/>
  <c r="F138" i="1"/>
  <c r="F106" i="1"/>
  <c r="F85" i="1"/>
  <c r="F86" i="1"/>
  <c r="F87" i="1"/>
  <c r="F88" i="1"/>
  <c r="F89" i="1"/>
  <c r="F90" i="1"/>
  <c r="F91" i="1"/>
  <c r="F92" i="1"/>
  <c r="F93" i="1"/>
  <c r="F94" i="1"/>
  <c r="F95" i="1"/>
  <c r="F96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69" i="1"/>
  <c r="F49" i="1"/>
  <c r="F50" i="1"/>
  <c r="F51" i="1"/>
  <c r="F52" i="1"/>
  <c r="F53" i="1"/>
  <c r="F54" i="1"/>
  <c r="F55" i="1"/>
  <c r="F56" i="1"/>
  <c r="F57" i="1"/>
  <c r="F58" i="1"/>
  <c r="F59" i="1"/>
  <c r="F61" i="1"/>
  <c r="F62" i="1"/>
  <c r="F63" i="1"/>
  <c r="F64" i="1"/>
  <c r="F65" i="1"/>
  <c r="F40" i="1"/>
  <c r="F41" i="1"/>
  <c r="F42" i="1"/>
  <c r="F43" i="1"/>
  <c r="F44" i="1"/>
  <c r="F45" i="1"/>
  <c r="F46" i="1"/>
  <c r="F47" i="1"/>
  <c r="F48" i="1"/>
  <c r="F3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H47" i="1" l="1"/>
  <c r="K47" i="1" s="1"/>
  <c r="N47" i="1" s="1"/>
  <c r="J47" i="1" l="1"/>
  <c r="O47" i="1" s="1"/>
  <c r="L97" i="1"/>
  <c r="M97" i="1"/>
  <c r="M144" i="1" l="1"/>
  <c r="L144" i="1"/>
  <c r="I144" i="1"/>
  <c r="G144" i="1"/>
  <c r="H143" i="1"/>
  <c r="J143" i="1" s="1"/>
  <c r="H142" i="1"/>
  <c r="J142" i="1" s="1"/>
  <c r="H141" i="1"/>
  <c r="J141" i="1" s="1"/>
  <c r="H140" i="1"/>
  <c r="K140" i="1" s="1"/>
  <c r="N140" i="1" s="1"/>
  <c r="H139" i="1"/>
  <c r="J139" i="1" s="1"/>
  <c r="H138" i="1"/>
  <c r="J138" i="1" s="1"/>
  <c r="H137" i="1"/>
  <c r="J137" i="1" s="1"/>
  <c r="H136" i="1"/>
  <c r="K136" i="1" s="1"/>
  <c r="N136" i="1" s="1"/>
  <c r="H135" i="1"/>
  <c r="J135" i="1" s="1"/>
  <c r="H134" i="1"/>
  <c r="J134" i="1" s="1"/>
  <c r="H130" i="1"/>
  <c r="J130" i="1" s="1"/>
  <c r="H129" i="1"/>
  <c r="K129" i="1" s="1"/>
  <c r="N129" i="1" s="1"/>
  <c r="H128" i="1"/>
  <c r="K128" i="1" s="1"/>
  <c r="N128" i="1" s="1"/>
  <c r="H127" i="1"/>
  <c r="J127" i="1" s="1"/>
  <c r="H126" i="1"/>
  <c r="J126" i="1" s="1"/>
  <c r="H125" i="1"/>
  <c r="K125" i="1" s="1"/>
  <c r="N125" i="1" s="1"/>
  <c r="H124" i="1"/>
  <c r="J124" i="1" s="1"/>
  <c r="H123" i="1"/>
  <c r="K123" i="1" s="1"/>
  <c r="N123" i="1" s="1"/>
  <c r="H122" i="1"/>
  <c r="K122" i="1" s="1"/>
  <c r="N122" i="1" s="1"/>
  <c r="H121" i="1"/>
  <c r="J121" i="1" s="1"/>
  <c r="H120" i="1"/>
  <c r="K120" i="1" s="1"/>
  <c r="N120" i="1" s="1"/>
  <c r="H119" i="1"/>
  <c r="K119" i="1" s="1"/>
  <c r="N119" i="1" s="1"/>
  <c r="H118" i="1"/>
  <c r="K118" i="1" s="1"/>
  <c r="N118" i="1" s="1"/>
  <c r="H117" i="1"/>
  <c r="J117" i="1" s="1"/>
  <c r="H116" i="1"/>
  <c r="K116" i="1" s="1"/>
  <c r="N116" i="1" s="1"/>
  <c r="H115" i="1"/>
  <c r="K115" i="1" s="1"/>
  <c r="N115" i="1" s="1"/>
  <c r="H114" i="1"/>
  <c r="K114" i="1" s="1"/>
  <c r="N114" i="1" s="1"/>
  <c r="H113" i="1"/>
  <c r="J113" i="1" s="1"/>
  <c r="H112" i="1"/>
  <c r="K112" i="1" s="1"/>
  <c r="N112" i="1" s="1"/>
  <c r="H111" i="1"/>
  <c r="K111" i="1" s="1"/>
  <c r="N111" i="1" s="1"/>
  <c r="H110" i="1"/>
  <c r="K110" i="1" s="1"/>
  <c r="N110" i="1" s="1"/>
  <c r="H109" i="1"/>
  <c r="J109" i="1" s="1"/>
  <c r="H108" i="1"/>
  <c r="K108" i="1" s="1"/>
  <c r="N108" i="1" s="1"/>
  <c r="H107" i="1"/>
  <c r="K107" i="1" s="1"/>
  <c r="N107" i="1" s="1"/>
  <c r="H106" i="1"/>
  <c r="I97" i="1"/>
  <c r="G97" i="1"/>
  <c r="H96" i="1"/>
  <c r="J96" i="1" s="1"/>
  <c r="H95" i="1"/>
  <c r="K95" i="1" s="1"/>
  <c r="N95" i="1" s="1"/>
  <c r="H94" i="1"/>
  <c r="J94" i="1" s="1"/>
  <c r="H93" i="1"/>
  <c r="K93" i="1" s="1"/>
  <c r="N93" i="1" s="1"/>
  <c r="H92" i="1"/>
  <c r="J92" i="1" s="1"/>
  <c r="H91" i="1"/>
  <c r="K91" i="1" s="1"/>
  <c r="N91" i="1" s="1"/>
  <c r="H90" i="1"/>
  <c r="J90" i="1" s="1"/>
  <c r="H89" i="1"/>
  <c r="K89" i="1" s="1"/>
  <c r="N89" i="1" s="1"/>
  <c r="H88" i="1"/>
  <c r="J88" i="1" s="1"/>
  <c r="H87" i="1"/>
  <c r="K87" i="1" s="1"/>
  <c r="N87" i="1" s="1"/>
  <c r="H86" i="1"/>
  <c r="K86" i="1" s="1"/>
  <c r="N86" i="1" s="1"/>
  <c r="H85" i="1"/>
  <c r="K85" i="1" s="1"/>
  <c r="N85" i="1" s="1"/>
  <c r="H84" i="1"/>
  <c r="J84" i="1" s="1"/>
  <c r="H83" i="1"/>
  <c r="K83" i="1" s="1"/>
  <c r="N83" i="1" s="1"/>
  <c r="H82" i="1"/>
  <c r="J82" i="1" s="1"/>
  <c r="H81" i="1"/>
  <c r="K81" i="1" s="1"/>
  <c r="N81" i="1" s="1"/>
  <c r="H80" i="1"/>
  <c r="J80" i="1" s="1"/>
  <c r="H79" i="1"/>
  <c r="K79" i="1" s="1"/>
  <c r="N79" i="1" s="1"/>
  <c r="H78" i="1"/>
  <c r="J78" i="1" s="1"/>
  <c r="H77" i="1"/>
  <c r="K77" i="1" s="1"/>
  <c r="N77" i="1" s="1"/>
  <c r="H76" i="1"/>
  <c r="J76" i="1" s="1"/>
  <c r="H75" i="1"/>
  <c r="K75" i="1" s="1"/>
  <c r="N75" i="1" s="1"/>
  <c r="H74" i="1"/>
  <c r="J74" i="1" s="1"/>
  <c r="H73" i="1"/>
  <c r="K73" i="1" s="1"/>
  <c r="N73" i="1" s="1"/>
  <c r="H72" i="1"/>
  <c r="J72" i="1" s="1"/>
  <c r="H71" i="1"/>
  <c r="K71" i="1" s="1"/>
  <c r="N71" i="1" s="1"/>
  <c r="H70" i="1"/>
  <c r="K70" i="1" s="1"/>
  <c r="N70" i="1" s="1"/>
  <c r="H69" i="1"/>
  <c r="K69" i="1" s="1"/>
  <c r="N69" i="1" s="1"/>
  <c r="H65" i="1"/>
  <c r="J65" i="1" s="1"/>
  <c r="H64" i="1"/>
  <c r="K64" i="1" s="1"/>
  <c r="N64" i="1" s="1"/>
  <c r="H63" i="1"/>
  <c r="J63" i="1" s="1"/>
  <c r="H62" i="1"/>
  <c r="K62" i="1" s="1"/>
  <c r="N62" i="1" s="1"/>
  <c r="H61" i="1"/>
  <c r="J61" i="1" s="1"/>
  <c r="H60" i="1"/>
  <c r="K60" i="1" s="1"/>
  <c r="N60" i="1" s="1"/>
  <c r="H59" i="1"/>
  <c r="J59" i="1" s="1"/>
  <c r="H58" i="1"/>
  <c r="K58" i="1" s="1"/>
  <c r="N58" i="1" s="1"/>
  <c r="H57" i="1"/>
  <c r="J57" i="1" s="1"/>
  <c r="H56" i="1"/>
  <c r="K56" i="1" s="1"/>
  <c r="N56" i="1" s="1"/>
  <c r="H55" i="1"/>
  <c r="K55" i="1" s="1"/>
  <c r="N55" i="1" s="1"/>
  <c r="H54" i="1"/>
  <c r="K54" i="1" s="1"/>
  <c r="N54" i="1" s="1"/>
  <c r="H53" i="1"/>
  <c r="J53" i="1" s="1"/>
  <c r="H52" i="1"/>
  <c r="K52" i="1" s="1"/>
  <c r="N52" i="1" s="1"/>
  <c r="H51" i="1"/>
  <c r="K51" i="1" s="1"/>
  <c r="N51" i="1" s="1"/>
  <c r="H50" i="1"/>
  <c r="K50" i="1" s="1"/>
  <c r="N50" i="1" s="1"/>
  <c r="H49" i="1"/>
  <c r="J49" i="1" s="1"/>
  <c r="H48" i="1"/>
  <c r="K48" i="1" s="1"/>
  <c r="N48" i="1" s="1"/>
  <c r="H46" i="1"/>
  <c r="J46" i="1" s="1"/>
  <c r="H45" i="1"/>
  <c r="K45" i="1" s="1"/>
  <c r="N45" i="1" s="1"/>
  <c r="H44" i="1"/>
  <c r="J44" i="1" s="1"/>
  <c r="H43" i="1"/>
  <c r="K43" i="1" s="1"/>
  <c r="N43" i="1" s="1"/>
  <c r="H42" i="1"/>
  <c r="J42" i="1" s="1"/>
  <c r="H41" i="1"/>
  <c r="K41" i="1" s="1"/>
  <c r="N41" i="1" s="1"/>
  <c r="H40" i="1"/>
  <c r="J40" i="1" s="1"/>
  <c r="H39" i="1"/>
  <c r="K39" i="1" s="1"/>
  <c r="M28" i="1"/>
  <c r="L28" i="1"/>
  <c r="I28" i="1"/>
  <c r="G28" i="1"/>
  <c r="H27" i="1"/>
  <c r="J27" i="1" s="1"/>
  <c r="H26" i="1"/>
  <c r="K26" i="1" s="1"/>
  <c r="N26" i="1" s="1"/>
  <c r="H25" i="1"/>
  <c r="K25" i="1" s="1"/>
  <c r="N25" i="1" s="1"/>
  <c r="H24" i="1"/>
  <c r="K24" i="1" s="1"/>
  <c r="N24" i="1" s="1"/>
  <c r="H23" i="1"/>
  <c r="J23" i="1" s="1"/>
  <c r="H22" i="1"/>
  <c r="K22" i="1" s="1"/>
  <c r="N22" i="1" s="1"/>
  <c r="H21" i="1"/>
  <c r="H20" i="1"/>
  <c r="J20" i="1" s="1"/>
  <c r="H19" i="1"/>
  <c r="K19" i="1" s="1"/>
  <c r="N19" i="1" s="1"/>
  <c r="H18" i="1"/>
  <c r="K18" i="1" s="1"/>
  <c r="N18" i="1" s="1"/>
  <c r="H17" i="1"/>
  <c r="J17" i="1" s="1"/>
  <c r="H16" i="1"/>
  <c r="K16" i="1" s="1"/>
  <c r="N16" i="1" s="1"/>
  <c r="H15" i="1"/>
  <c r="H14" i="1"/>
  <c r="H13" i="1"/>
  <c r="J13" i="1" s="1"/>
  <c r="H12" i="1"/>
  <c r="K12" i="1" s="1"/>
  <c r="N12" i="1" s="1"/>
  <c r="H11" i="1"/>
  <c r="K11" i="1" s="1"/>
  <c r="N11" i="1" s="1"/>
  <c r="H10" i="1"/>
  <c r="K10" i="1" s="1"/>
  <c r="N10" i="1" s="1"/>
  <c r="H9" i="1"/>
  <c r="K9" i="1" s="1"/>
  <c r="N9" i="1" s="1"/>
  <c r="H8" i="1"/>
  <c r="J8" i="1" s="1"/>
  <c r="A8" i="1"/>
  <c r="H7" i="1"/>
  <c r="K7" i="1" s="1"/>
  <c r="J15" i="1" l="1"/>
  <c r="K15" i="1"/>
  <c r="N1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L153" i="1"/>
  <c r="K135" i="1"/>
  <c r="N135" i="1" s="1"/>
  <c r="O135" i="1" s="1"/>
  <c r="K124" i="1"/>
  <c r="N124" i="1" s="1"/>
  <c r="O124" i="1" s="1"/>
  <c r="K134" i="1"/>
  <c r="N134" i="1" s="1"/>
  <c r="O134" i="1" s="1"/>
  <c r="K8" i="1"/>
  <c r="N8" i="1" s="1"/>
  <c r="O8" i="1" s="1"/>
  <c r="K139" i="1"/>
  <c r="N139" i="1" s="1"/>
  <c r="O139" i="1" s="1"/>
  <c r="K59" i="1"/>
  <c r="N59" i="1" s="1"/>
  <c r="O59" i="1" s="1"/>
  <c r="K23" i="1"/>
  <c r="N23" i="1" s="1"/>
  <c r="O23" i="1" s="1"/>
  <c r="K82" i="1"/>
  <c r="N82" i="1" s="1"/>
  <c r="O82" i="1" s="1"/>
  <c r="J39" i="1"/>
  <c r="K13" i="1"/>
  <c r="N13" i="1" s="1"/>
  <c r="O13" i="1" s="1"/>
  <c r="K46" i="1"/>
  <c r="N46" i="1" s="1"/>
  <c r="O46" i="1" s="1"/>
  <c r="K78" i="1"/>
  <c r="N78" i="1" s="1"/>
  <c r="O78" i="1" s="1"/>
  <c r="K117" i="1"/>
  <c r="N117" i="1" s="1"/>
  <c r="O117" i="1" s="1"/>
  <c r="K17" i="1"/>
  <c r="N17" i="1" s="1"/>
  <c r="O17" i="1" s="1"/>
  <c r="J56" i="1"/>
  <c r="O56" i="1" s="1"/>
  <c r="K109" i="1"/>
  <c r="N109" i="1" s="1"/>
  <c r="O109" i="1" s="1"/>
  <c r="K142" i="1"/>
  <c r="N142" i="1" s="1"/>
  <c r="O142" i="1" s="1"/>
  <c r="J91" i="1"/>
  <c r="O91" i="1" s="1"/>
  <c r="K42" i="1"/>
  <c r="N42" i="1" s="1"/>
  <c r="O42" i="1" s="1"/>
  <c r="K63" i="1"/>
  <c r="N63" i="1" s="1"/>
  <c r="O63" i="1" s="1"/>
  <c r="K94" i="1"/>
  <c r="N94" i="1" s="1"/>
  <c r="O94" i="1" s="1"/>
  <c r="K113" i="1"/>
  <c r="N113" i="1" s="1"/>
  <c r="O113" i="1" s="1"/>
  <c r="K20" i="1"/>
  <c r="N20" i="1" s="1"/>
  <c r="O20" i="1" s="1"/>
  <c r="K74" i="1"/>
  <c r="N74" i="1" s="1"/>
  <c r="O74" i="1" s="1"/>
  <c r="K127" i="1"/>
  <c r="N127" i="1" s="1"/>
  <c r="O127" i="1" s="1"/>
  <c r="J75" i="1"/>
  <c r="O75" i="1" s="1"/>
  <c r="J128" i="1"/>
  <c r="O128" i="1" s="1"/>
  <c r="K143" i="1"/>
  <c r="N143" i="1" s="1"/>
  <c r="O143" i="1" s="1"/>
  <c r="J7" i="1"/>
  <c r="J48" i="1"/>
  <c r="O48" i="1" s="1"/>
  <c r="J70" i="1"/>
  <c r="O70" i="1" s="1"/>
  <c r="H144" i="1"/>
  <c r="J140" i="1"/>
  <c r="O140" i="1" s="1"/>
  <c r="J10" i="1"/>
  <c r="O10" i="1" s="1"/>
  <c r="J83" i="1"/>
  <c r="O83" i="1" s="1"/>
  <c r="K121" i="1"/>
  <c r="N121" i="1" s="1"/>
  <c r="O121" i="1" s="1"/>
  <c r="K138" i="1"/>
  <c r="N138" i="1" s="1"/>
  <c r="O138" i="1" s="1"/>
  <c r="J55" i="1"/>
  <c r="O55" i="1" s="1"/>
  <c r="J26" i="1"/>
  <c r="O26" i="1" s="1"/>
  <c r="J19" i="1"/>
  <c r="O19" i="1" s="1"/>
  <c r="J51" i="1"/>
  <c r="O51" i="1" s="1"/>
  <c r="J64" i="1"/>
  <c r="O64" i="1" s="1"/>
  <c r="J86" i="1"/>
  <c r="O86" i="1" s="1"/>
  <c r="K90" i="1"/>
  <c r="N90" i="1" s="1"/>
  <c r="O90" i="1" s="1"/>
  <c r="J106" i="1"/>
  <c r="J110" i="1"/>
  <c r="O110" i="1" s="1"/>
  <c r="J114" i="1"/>
  <c r="O114" i="1" s="1"/>
  <c r="J118" i="1"/>
  <c r="O118" i="1" s="1"/>
  <c r="J122" i="1"/>
  <c r="O122" i="1" s="1"/>
  <c r="J22" i="1"/>
  <c r="O22" i="1" s="1"/>
  <c r="J60" i="1"/>
  <c r="O60" i="1" s="1"/>
  <c r="J95" i="1"/>
  <c r="O95" i="1" s="1"/>
  <c r="K106" i="1"/>
  <c r="N106" i="1" s="1"/>
  <c r="J125" i="1"/>
  <c r="O125" i="1" s="1"/>
  <c r="J129" i="1"/>
  <c r="O129" i="1" s="1"/>
  <c r="J136" i="1"/>
  <c r="O136" i="1" s="1"/>
  <c r="J71" i="1"/>
  <c r="O71" i="1" s="1"/>
  <c r="J12" i="1"/>
  <c r="O12" i="1" s="1"/>
  <c r="J52" i="1"/>
  <c r="O52" i="1" s="1"/>
  <c r="J87" i="1"/>
  <c r="O87" i="1" s="1"/>
  <c r="J107" i="1"/>
  <c r="O107" i="1" s="1"/>
  <c r="J111" i="1"/>
  <c r="O111" i="1" s="1"/>
  <c r="J115" i="1"/>
  <c r="O115" i="1" s="1"/>
  <c r="J119" i="1"/>
  <c r="O119" i="1" s="1"/>
  <c r="J123" i="1"/>
  <c r="O123" i="1" s="1"/>
  <c r="J43" i="1"/>
  <c r="O43" i="1" s="1"/>
  <c r="J79" i="1"/>
  <c r="O79" i="1" s="1"/>
  <c r="K153" i="1"/>
  <c r="K14" i="1"/>
  <c r="N14" i="1" s="1"/>
  <c r="J14" i="1"/>
  <c r="N39" i="1"/>
  <c r="K21" i="1"/>
  <c r="N21" i="1" s="1"/>
  <c r="J21" i="1"/>
  <c r="K27" i="1"/>
  <c r="N27" i="1" s="1"/>
  <c r="O27" i="1" s="1"/>
  <c r="N7" i="1"/>
  <c r="J9" i="1"/>
  <c r="J16" i="1"/>
  <c r="O16" i="1" s="1"/>
  <c r="J24" i="1"/>
  <c r="O24" i="1" s="1"/>
  <c r="H28" i="1"/>
  <c r="K40" i="1"/>
  <c r="N40" i="1" s="1"/>
  <c r="O40" i="1" s="1"/>
  <c r="K44" i="1"/>
  <c r="N44" i="1" s="1"/>
  <c r="O44" i="1" s="1"/>
  <c r="K49" i="1"/>
  <c r="N49" i="1" s="1"/>
  <c r="O49" i="1" s="1"/>
  <c r="K53" i="1"/>
  <c r="N53" i="1" s="1"/>
  <c r="O53" i="1" s="1"/>
  <c r="K57" i="1"/>
  <c r="N57" i="1" s="1"/>
  <c r="O57" i="1" s="1"/>
  <c r="K61" i="1"/>
  <c r="N61" i="1" s="1"/>
  <c r="O61" i="1" s="1"/>
  <c r="K65" i="1"/>
  <c r="N65" i="1" s="1"/>
  <c r="O65" i="1" s="1"/>
  <c r="K72" i="1"/>
  <c r="N72" i="1" s="1"/>
  <c r="O72" i="1" s="1"/>
  <c r="K76" i="1"/>
  <c r="N76" i="1" s="1"/>
  <c r="O76" i="1" s="1"/>
  <c r="K80" i="1"/>
  <c r="N80" i="1" s="1"/>
  <c r="O80" i="1" s="1"/>
  <c r="K84" i="1"/>
  <c r="N84" i="1" s="1"/>
  <c r="O84" i="1" s="1"/>
  <c r="K88" i="1"/>
  <c r="N88" i="1" s="1"/>
  <c r="O88" i="1" s="1"/>
  <c r="K92" i="1"/>
  <c r="N92" i="1" s="1"/>
  <c r="O92" i="1" s="1"/>
  <c r="K96" i="1"/>
  <c r="N96" i="1" s="1"/>
  <c r="O96" i="1" s="1"/>
  <c r="K126" i="1"/>
  <c r="N126" i="1" s="1"/>
  <c r="O126" i="1" s="1"/>
  <c r="K130" i="1"/>
  <c r="N130" i="1" s="1"/>
  <c r="O130" i="1" s="1"/>
  <c r="K137" i="1"/>
  <c r="N137" i="1" s="1"/>
  <c r="O137" i="1" s="1"/>
  <c r="K141" i="1"/>
  <c r="N141" i="1" s="1"/>
  <c r="O141" i="1" s="1"/>
  <c r="J108" i="1"/>
  <c r="O108" i="1" s="1"/>
  <c r="J112" i="1"/>
  <c r="O112" i="1" s="1"/>
  <c r="J116" i="1"/>
  <c r="O116" i="1" s="1"/>
  <c r="J120" i="1"/>
  <c r="O120" i="1" s="1"/>
  <c r="H97" i="1"/>
  <c r="J11" i="1"/>
  <c r="O11" i="1" s="1"/>
  <c r="J18" i="1"/>
  <c r="O18" i="1" s="1"/>
  <c r="J25" i="1"/>
  <c r="O25" i="1" s="1"/>
  <c r="J41" i="1"/>
  <c r="O41" i="1" s="1"/>
  <c r="J45" i="1"/>
  <c r="O45" i="1" s="1"/>
  <c r="J50" i="1"/>
  <c r="O50" i="1" s="1"/>
  <c r="J54" i="1"/>
  <c r="O54" i="1" s="1"/>
  <c r="J58" i="1"/>
  <c r="O58" i="1" s="1"/>
  <c r="J62" i="1"/>
  <c r="O62" i="1" s="1"/>
  <c r="J69" i="1"/>
  <c r="O69" i="1" s="1"/>
  <c r="J73" i="1"/>
  <c r="O73" i="1" s="1"/>
  <c r="J77" i="1"/>
  <c r="O77" i="1" s="1"/>
  <c r="J81" i="1"/>
  <c r="O81" i="1" s="1"/>
  <c r="J85" i="1"/>
  <c r="O85" i="1" s="1"/>
  <c r="J89" i="1"/>
  <c r="O89" i="1" s="1"/>
  <c r="J93" i="1"/>
  <c r="O93" i="1" s="1"/>
  <c r="O15" i="1" l="1"/>
  <c r="A25" i="1"/>
  <c r="A26" i="1" s="1"/>
  <c r="A27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106" i="1" s="1"/>
  <c r="A107" i="1" s="1"/>
  <c r="K97" i="1"/>
  <c r="J144" i="1"/>
  <c r="N97" i="1"/>
  <c r="K28" i="1"/>
  <c r="J97" i="1"/>
  <c r="N28" i="1"/>
  <c r="O21" i="1"/>
  <c r="O106" i="1"/>
  <c r="O144" i="1" s="1"/>
  <c r="N144" i="1"/>
  <c r="O9" i="1"/>
  <c r="J28" i="1"/>
  <c r="O39" i="1"/>
  <c r="O97" i="1" s="1"/>
  <c r="O14" i="1"/>
  <c r="O7" i="1"/>
  <c r="K144" i="1"/>
  <c r="J153" i="1" l="1"/>
  <c r="M153" i="1" s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O28" i="1"/>
  <c r="N153" i="1" s="1"/>
  <c r="I153" i="1"/>
</calcChain>
</file>

<file path=xl/sharedStrings.xml><?xml version="1.0" encoding="utf-8"?>
<sst xmlns="http://schemas.openxmlformats.org/spreadsheetml/2006/main" count="465" uniqueCount="169">
  <si>
    <t xml:space="preserve">Días laborados para cálculo de prestaciones laborales </t>
  </si>
  <si>
    <t>11130016-219-00-0115-0001-12-33-00-000-001-000-031-00000</t>
  </si>
  <si>
    <t xml:space="preserve">No. </t>
  </si>
  <si>
    <t xml:space="preserve">Titulo del Jornal </t>
  </si>
  <si>
    <t xml:space="preserve">Empleado 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</si>
  <si>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</si>
  <si>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</si>
  <si>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</si>
  <si>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</si>
  <si>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</si>
  <si>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</si>
  <si>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</si>
  <si>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</si>
  <si>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</si>
  <si>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</si>
  <si>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</si>
  <si>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</si>
  <si>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</si>
  <si>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</si>
  <si>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</si>
  <si>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</si>
  <si>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</si>
  <si>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</si>
  <si>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</si>
  <si>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</si>
  <si>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</si>
  <si>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Estación Acuática</t>
  </si>
  <si>
    <t>Reyna Elizabeth Toc Choz</t>
  </si>
  <si>
    <t xml:space="preserve">Jeimy Arely Obando Osorio </t>
  </si>
  <si>
    <t>Saida Amarilis Son Ejcomac</t>
  </si>
  <si>
    <t>Alejandra Rubí Cifuentes Véliz</t>
  </si>
  <si>
    <t>Peón Vigilante V</t>
  </si>
  <si>
    <t>Km 22</t>
  </si>
  <si>
    <t>Candido Samayoa y Samayoa</t>
  </si>
  <si>
    <t>Axel Augusto Lopez De León</t>
  </si>
  <si>
    <t>la cerra</t>
  </si>
  <si>
    <t>Filiberto Antonio Pinto</t>
  </si>
  <si>
    <t>La Cerra</t>
  </si>
  <si>
    <t>Henry Alejandro Ventura Hernandez</t>
  </si>
  <si>
    <t>Humedal</t>
  </si>
  <si>
    <t>Jorge Adán Arizandieta García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</si>
  <si>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</si>
  <si>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</si>
  <si>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</si>
  <si>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</si>
  <si>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Remigton Werny Edemilson Alvarado </t>
  </si>
  <si>
    <t xml:space="preserve">Miguel Angel de León </t>
  </si>
  <si>
    <t>Ines Vidal Gomez Acajabon</t>
  </si>
  <si>
    <t>Romeo Santiago Chiguichon Chiguichon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</si>
  <si>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</si>
  <si>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</si>
  <si>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</si>
  <si>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</si>
  <si>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</si>
  <si>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</si>
  <si>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</si>
  <si>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</si>
  <si>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</si>
  <si>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Wilber Celestino Gonzalez Guerra</t>
  </si>
  <si>
    <t>José Muñoz Chávez</t>
  </si>
  <si>
    <t>Desechos Líquidos</t>
  </si>
  <si>
    <t>Agustín López López</t>
  </si>
  <si>
    <t>Desechos Sólidos</t>
  </si>
  <si>
    <t>Rafael de Jesús Perea Peralta</t>
  </si>
  <si>
    <t>José Filiberto Domingo Domingo</t>
  </si>
  <si>
    <t>Cecilio Antonio Vasquez Soto</t>
  </si>
  <si>
    <t>Domingo Sánchez Alonzo</t>
  </si>
  <si>
    <t>Nelson Orlando Quiñonez Yohol</t>
  </si>
  <si>
    <t>Herculano Colmenar Estrada</t>
  </si>
  <si>
    <t>Marcelino Gómez Dávila</t>
  </si>
  <si>
    <t>Napoleon Canahui Pop</t>
  </si>
  <si>
    <t>Calixto de Jesús Rodríguez Quintero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</si>
  <si>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</si>
  <si>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</si>
  <si>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</si>
  <si>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</si>
  <si>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</si>
  <si>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</si>
  <si>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</si>
  <si>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</si>
  <si>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</si>
  <si>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</si>
  <si>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</si>
  <si>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</si>
  <si>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</si>
  <si>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</si>
  <si>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</si>
  <si>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</si>
  <si>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</si>
  <si>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Carlos Fernando Tello Valdez</t>
  </si>
  <si>
    <t>José Abel Chamale Par</t>
  </si>
  <si>
    <t>Carlos Alfredo Sandoval  Monroy</t>
  </si>
  <si>
    <t>Gerver Oswaldo Suruy Estupe</t>
  </si>
  <si>
    <t>Andrés Payes Rodríguez</t>
  </si>
  <si>
    <t>Ignacio Seijas Sequen</t>
  </si>
  <si>
    <t>Mario Arturo Sigüenza</t>
  </si>
  <si>
    <t>Nery Armando Castañeda Avilés</t>
  </si>
  <si>
    <t>Yury Geovani Guzmán Avilés</t>
  </si>
  <si>
    <t>Jesús Antonio Montúfar Mazariegos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</si>
  <si>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</si>
  <si>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</si>
  <si>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</si>
  <si>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</si>
  <si>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</si>
  <si>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</si>
  <si>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</si>
  <si>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</si>
  <si>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Jefry Antonio Paiz Díaz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</si>
  <si>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</si>
  <si>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</si>
  <si>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</si>
  <si>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</si>
  <si>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</si>
  <si>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 xml:space="preserve"> Emily Marielos Colaj Bal</t>
  </si>
  <si>
    <t>Jenner Josué López González</t>
  </si>
  <si>
    <t xml:space="preserve"> </t>
  </si>
  <si>
    <t>Jardinero II</t>
  </si>
  <si>
    <t>Vilmer Jimenez Choma</t>
  </si>
  <si>
    <t>Estuardo Bernabe López Chávez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</si>
  <si>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</si>
  <si>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</si>
  <si>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</si>
  <si>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</si>
  <si>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</si>
  <si>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</si>
  <si>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</si>
  <si>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</si>
  <si>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</si>
  <si>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</si>
  <si>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Cosme Virgilio Morales Rodríguez</t>
  </si>
  <si>
    <t>Carlos Alberto Morales Contreras</t>
  </si>
  <si>
    <t>Felipe Santiago Carreto</t>
  </si>
  <si>
    <t>Sotero Chocón Vargas</t>
  </si>
  <si>
    <t>Víctor Vicente Paredes González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</si>
  <si>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</si>
  <si>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</si>
  <si>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</si>
  <si>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</si>
  <si>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</si>
  <si>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</si>
  <si>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</si>
  <si>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</si>
  <si>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</si>
  <si>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</si>
  <si>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</si>
  <si>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</si>
  <si>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</si>
  <si>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Julio Roberto Martínez Aguilar</t>
  </si>
  <si>
    <t>Francisco Javier Rivera Orellana</t>
  </si>
  <si>
    <t xml:space="preserve">Juan Pablo Lemus Corado </t>
  </si>
  <si>
    <t>Miguel Ángel Ramos Luis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</si>
  <si>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</si>
  <si>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</si>
  <si>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</si>
  <si>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</si>
  <si>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Total
Deducciones</t>
  </si>
  <si>
    <t>Liquido</t>
  </si>
  <si>
    <t xml:space="preserve">DESCUENTO DE LOS TRABAJADORES </t>
  </si>
  <si>
    <t>Vo.Bo.</t>
  </si>
  <si>
    <t>Edgar Rolando Zamora Ruíz</t>
  </si>
  <si>
    <t>Encargada de Nómina</t>
  </si>
  <si>
    <t>Director Ejecutivo</t>
  </si>
  <si>
    <t>AMSA</t>
  </si>
  <si>
    <t xml:space="preserve">Mercy Edelman </t>
  </si>
  <si>
    <t xml:space="preserve">Juan Francisco Fuentes Lopez </t>
  </si>
  <si>
    <r>
      <t>211</t>
    </r>
    <r>
      <rPr>
        <b/>
        <sz val="12"/>
        <color theme="4" tint="0.59999389629810485"/>
        <rFont val="Century Gothic"/>
        <family val="2"/>
      </rPr>
      <t xml:space="preserve"> m</t>
    </r>
  </si>
  <si>
    <r>
      <t xml:space="preserve">102 </t>
    </r>
    <r>
      <rPr>
        <b/>
        <sz val="12"/>
        <color theme="4" tint="0.59999389629810485"/>
        <rFont val="Century Gothic"/>
        <family val="2"/>
      </rPr>
      <t>m</t>
    </r>
  </si>
  <si>
    <r>
      <t>201</t>
    </r>
    <r>
      <rPr>
        <b/>
        <sz val="12"/>
        <color theme="4" tint="0.59999389629810485"/>
        <rFont val="Century Gothic"/>
        <family val="2"/>
      </rPr>
      <t xml:space="preserve"> m</t>
    </r>
  </si>
  <si>
    <t>Mauro Romeo González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</si>
</sst>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2"/>
      <color rgb="FF000000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2"/>
      <color theme="4" tint="0.59999389629810485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3" applyFont="1" applyFill="1" applyBorder="1" applyAlignment="1" applyProtection="1">
      <alignment horizontal="center" vertical="center"/>
      <protection hidden="1"/>
    </xf>
    <xf numFmtId="0" fontId="3" fillId="0" borderId="0" xfId="3" applyFont="1" applyFill="1" applyBorder="1" applyAlignment="1" applyProtection="1">
      <alignment horizontal="center" vertical="center"/>
      <protection hidden="1"/>
    </xf>
    <xf numFmtId="0" fontId="3" fillId="2" borderId="1" xfId="3" applyFont="1" applyFill="1" applyBorder="1" applyAlignment="1" applyProtection="1">
      <alignment horizontal="center" vertical="center" wrapText="1"/>
      <protection hidden="1"/>
    </xf>
    <xf numFmtId="49" fontId="3" fillId="2" borderId="1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44" fontId="4" fillId="2" borderId="1" xfId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4" fillId="2" borderId="26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6" xfId="3" applyFont="1" applyFill="1" applyBorder="1" applyAlignment="1" applyProtection="1">
      <alignment horizontal="center" vertical="center" wrapText="1"/>
      <protection hidden="1"/>
    </xf>
    <xf numFmtId="49" fontId="3" fillId="2" borderId="6" xfId="3" applyNumberFormat="1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44" fontId="4" fillId="2" borderId="8" xfId="1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2" borderId="10" xfId="0" applyFont="1" applyFill="1" applyBorder="1" applyAlignment="1" applyProtection="1">
      <alignment horizontal="center" vertical="center" wrapText="1"/>
      <protection hidden="1"/>
    </xf>
    <xf numFmtId="49" fontId="4" fillId="2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8" xfId="3" applyFont="1" applyFill="1" applyBorder="1" applyAlignment="1" applyProtection="1">
      <alignment horizontal="center" vertical="center" wrapText="1"/>
      <protection hidden="1"/>
    </xf>
    <xf numFmtId="49" fontId="3" fillId="2" borderId="8" xfId="3" applyNumberFormat="1" applyFont="1" applyFill="1" applyBorder="1" applyAlignment="1" applyProtection="1">
      <alignment horizontal="center" vertical="center" wrapText="1"/>
      <protection hidden="1"/>
    </xf>
    <xf numFmtId="0" fontId="10" fillId="2" borderId="12" xfId="0" applyFont="1" applyFill="1" applyBorder="1" applyAlignment="1" applyProtection="1">
      <alignment horizontal="center" vertical="center" wrapText="1"/>
      <protection hidden="1"/>
    </xf>
    <xf numFmtId="44" fontId="4" fillId="2" borderId="10" xfId="1" applyFont="1" applyFill="1" applyBorder="1" applyAlignment="1" applyProtection="1">
      <alignment horizontal="center" vertical="center"/>
      <protection hidden="1"/>
    </xf>
    <xf numFmtId="0" fontId="4" fillId="2" borderId="9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0" fontId="5" fillId="4" borderId="13" xfId="3" applyFont="1" applyFill="1" applyBorder="1" applyAlignment="1" applyProtection="1">
      <alignment horizontal="center" vertical="center"/>
      <protection hidden="1"/>
    </xf>
    <xf numFmtId="0" fontId="6" fillId="0" borderId="13" xfId="3" applyFont="1" applyFill="1" applyBorder="1" applyAlignment="1" applyProtection="1">
      <alignment horizontal="center" vertical="center"/>
      <protection hidden="1"/>
    </xf>
    <xf numFmtId="44" fontId="6" fillId="4" borderId="13" xfId="1" applyFont="1" applyFill="1" applyBorder="1" applyAlignment="1" applyProtection="1">
      <alignment horizontal="center" vertical="center"/>
      <protection hidden="1"/>
    </xf>
    <xf numFmtId="2" fontId="5" fillId="0" borderId="13" xfId="0" applyNumberFormat="1" applyFont="1" applyFill="1" applyBorder="1" applyAlignment="1" applyProtection="1">
      <alignment horizontal="center"/>
      <protection hidden="1"/>
    </xf>
    <xf numFmtId="44" fontId="5" fillId="4" borderId="13" xfId="1" applyFont="1" applyFill="1" applyBorder="1" applyProtection="1">
      <protection hidden="1"/>
    </xf>
    <xf numFmtId="44" fontId="5" fillId="4" borderId="13" xfId="0" applyNumberFormat="1" applyFont="1" applyFill="1" applyBorder="1" applyProtection="1">
      <protection hidden="1"/>
    </xf>
    <xf numFmtId="44" fontId="5" fillId="3" borderId="13" xfId="0" applyNumberFormat="1" applyFont="1" applyFill="1" applyBorder="1" applyProtection="1">
      <protection hidden="1"/>
    </xf>
    <xf numFmtId="44" fontId="5" fillId="0" borderId="13" xfId="0" applyNumberFormat="1" applyFont="1" applyFill="1" applyBorder="1" applyProtection="1">
      <protection hidden="1"/>
    </xf>
    <xf numFmtId="44" fontId="5" fillId="0" borderId="13" xfId="0" applyNumberFormat="1" applyFont="1" applyFill="1" applyBorder="1" applyAlignment="1" applyProtection="1">
      <alignment horizontal="left"/>
      <protection hidden="1"/>
    </xf>
    <xf numFmtId="44" fontId="5" fillId="2" borderId="13" xfId="0" applyNumberFormat="1" applyFont="1" applyFill="1" applyBorder="1" applyProtection="1">
      <protection hidden="1"/>
    </xf>
    <xf numFmtId="0" fontId="5" fillId="4" borderId="14" xfId="0" applyFont="1" applyFill="1" applyBorder="1" applyAlignment="1" applyProtection="1">
      <alignment horizontal="center"/>
      <protection hidden="1"/>
    </xf>
    <xf numFmtId="0" fontId="5" fillId="4" borderId="14" xfId="3" applyFont="1" applyFill="1" applyBorder="1" applyAlignment="1" applyProtection="1">
      <alignment horizontal="center" vertical="center"/>
      <protection hidden="1"/>
    </xf>
    <xf numFmtId="0" fontId="6" fillId="0" borderId="14" xfId="3" applyFont="1" applyFill="1" applyBorder="1" applyAlignment="1" applyProtection="1">
      <alignment horizontal="center" vertical="center"/>
      <protection hidden="1"/>
    </xf>
    <xf numFmtId="44" fontId="6" fillId="0" borderId="14" xfId="1" applyFont="1" applyFill="1" applyBorder="1" applyAlignment="1" applyProtection="1">
      <alignment horizontal="center" vertical="center"/>
      <protection hidden="1"/>
    </xf>
    <xf numFmtId="2" fontId="5" fillId="0" borderId="14" xfId="0" applyNumberFormat="1" applyFont="1" applyFill="1" applyBorder="1" applyAlignment="1" applyProtection="1">
      <alignment horizontal="center"/>
      <protection hidden="1"/>
    </xf>
    <xf numFmtId="44" fontId="5" fillId="4" borderId="14" xfId="1" applyFont="1" applyFill="1" applyBorder="1" applyProtection="1">
      <protection hidden="1"/>
    </xf>
    <xf numFmtId="44" fontId="5" fillId="4" borderId="14" xfId="0" applyNumberFormat="1" applyFont="1" applyFill="1" applyBorder="1" applyProtection="1">
      <protection hidden="1"/>
    </xf>
    <xf numFmtId="44" fontId="5" fillId="3" borderId="14" xfId="0" applyNumberFormat="1" applyFont="1" applyFill="1" applyBorder="1" applyProtection="1">
      <protection hidden="1"/>
    </xf>
    <xf numFmtId="44" fontId="5" fillId="0" borderId="14" xfId="0" applyNumberFormat="1" applyFont="1" applyFill="1" applyBorder="1" applyProtection="1">
      <protection hidden="1"/>
    </xf>
    <xf numFmtId="44" fontId="5" fillId="0" borderId="14" xfId="0" applyNumberFormat="1" applyFont="1" applyFill="1" applyBorder="1" applyAlignment="1" applyProtection="1">
      <alignment horizontal="left"/>
      <protection hidden="1"/>
    </xf>
    <xf numFmtId="44" fontId="5" fillId="2" borderId="14" xfId="0" applyNumberFormat="1" applyFont="1" applyFill="1" applyBorder="1" applyProtection="1">
      <protection hidden="1"/>
    </xf>
    <xf numFmtId="0" fontId="6" fillId="0" borderId="14" xfId="3" applyFont="1" applyFill="1" applyBorder="1" applyAlignment="1" applyProtection="1">
      <alignment horizontal="left" vertical="center"/>
      <protection hidden="1"/>
    </xf>
    <xf numFmtId="0" fontId="6" fillId="4" borderId="14" xfId="3" applyFont="1" applyFill="1" applyBorder="1" applyAlignment="1" applyProtection="1">
      <alignment horizontal="center" vertical="center"/>
      <protection hidden="1"/>
    </xf>
    <xf numFmtId="164" fontId="5" fillId="0" borderId="14" xfId="0" applyNumberFormat="1" applyFont="1" applyFill="1" applyBorder="1" applyAlignment="1" applyProtection="1">
      <alignment horizontal="lef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6" fillId="0" borderId="14" xfId="4" applyFont="1" applyFill="1" applyBorder="1" applyAlignment="1" applyProtection="1">
      <alignment horizontal="center" vertical="center"/>
      <protection hidden="1"/>
    </xf>
    <xf numFmtId="0" fontId="5" fillId="0" borderId="14" xfId="0" applyFont="1" applyFill="1" applyBorder="1" applyAlignment="1" applyProtection="1">
      <alignment horizontal="center"/>
      <protection hidden="1"/>
    </xf>
    <xf numFmtId="44" fontId="6" fillId="4" borderId="14" xfId="1" applyFont="1" applyFill="1" applyBorder="1" applyAlignment="1" applyProtection="1">
      <alignment horizontal="center" vertical="center"/>
      <protection hidden="1"/>
    </xf>
    <xf numFmtId="0" fontId="5" fillId="0" borderId="15" xfId="3" applyFont="1" applyFill="1" applyBorder="1" applyAlignment="1" applyProtection="1">
      <alignment horizontal="left" vertical="center"/>
      <protection hidden="1"/>
    </xf>
    <xf numFmtId="0" fontId="5" fillId="0" borderId="7" xfId="3" applyFont="1" applyFill="1" applyBorder="1" applyAlignment="1" applyProtection="1">
      <alignment horizontal="center" vertical="center"/>
      <protection hidden="1"/>
    </xf>
    <xf numFmtId="0" fontId="7" fillId="0" borderId="16" xfId="0" applyFont="1" applyFill="1" applyBorder="1" applyAlignment="1" applyProtection="1">
      <alignment horizontal="center"/>
      <protection hidden="1"/>
    </xf>
    <xf numFmtId="44" fontId="6" fillId="4" borderId="15" xfId="1" applyFont="1" applyFill="1" applyBorder="1" applyAlignment="1" applyProtection="1">
      <alignment horizontal="center" vertical="center"/>
      <protection hidden="1"/>
    </xf>
    <xf numFmtId="2" fontId="5" fillId="0" borderId="15" xfId="0" applyNumberFormat="1" applyFont="1" applyFill="1" applyBorder="1" applyAlignment="1" applyProtection="1">
      <alignment horizontal="center"/>
      <protection hidden="1"/>
    </xf>
    <xf numFmtId="44" fontId="5" fillId="4" borderId="15" xfId="1" applyFont="1" applyFill="1" applyBorder="1" applyProtection="1">
      <protection hidden="1"/>
    </xf>
    <xf numFmtId="44" fontId="5" fillId="4" borderId="15" xfId="0" applyNumberFormat="1" applyFont="1" applyFill="1" applyBorder="1" applyProtection="1">
      <protection hidden="1"/>
    </xf>
    <xf numFmtId="44" fontId="5" fillId="0" borderId="15" xfId="0" applyNumberFormat="1" applyFont="1" applyFill="1" applyBorder="1" applyAlignment="1" applyProtection="1">
      <alignment horizontal="left"/>
      <protection hidden="1"/>
    </xf>
    <xf numFmtId="44" fontId="5" fillId="0" borderId="15" xfId="0" applyNumberFormat="1" applyFont="1" applyFill="1" applyBorder="1" applyProtection="1">
      <protection hidden="1"/>
    </xf>
    <xf numFmtId="44" fontId="5" fillId="2" borderId="15" xfId="0" applyNumberFormat="1" applyFont="1" applyFill="1" applyBorder="1" applyProtection="1">
      <protection hidden="1"/>
    </xf>
    <xf numFmtId="0" fontId="4" fillId="5" borderId="17" xfId="0" applyFont="1" applyFill="1" applyBorder="1" applyAlignment="1" applyProtection="1">
      <alignment horizontal="center"/>
      <protection hidden="1"/>
    </xf>
    <xf numFmtId="0" fontId="4" fillId="5" borderId="18" xfId="0" applyFont="1" applyFill="1" applyBorder="1" applyAlignment="1" applyProtection="1">
      <alignment horizontal="center"/>
      <protection hidden="1"/>
    </xf>
    <xf numFmtId="0" fontId="4" fillId="5" borderId="19" xfId="0" applyFont="1" applyFill="1" applyBorder="1" applyAlignment="1" applyProtection="1">
      <alignment horizontal="center"/>
      <protection hidden="1"/>
    </xf>
    <xf numFmtId="44" fontId="3" fillId="5" borderId="5" xfId="1" applyFont="1" applyFill="1" applyBorder="1" applyProtection="1">
      <protection hidden="1"/>
    </xf>
    <xf numFmtId="44" fontId="3" fillId="5" borderId="5" xfId="0" applyNumberFormat="1" applyFont="1" applyFill="1" applyBorder="1" applyProtection="1">
      <protection hidden="1"/>
    </xf>
    <xf numFmtId="0" fontId="5" fillId="4" borderId="0" xfId="0" applyFont="1" applyFill="1" applyBorder="1" applyAlignment="1" applyProtection="1">
      <alignment horizontal="center"/>
      <protection hidden="1"/>
    </xf>
    <xf numFmtId="44" fontId="6" fillId="4" borderId="0" xfId="1" applyFont="1" applyFill="1" applyBorder="1" applyProtection="1">
      <protection hidden="1"/>
    </xf>
    <xf numFmtId="44" fontId="6" fillId="4" borderId="0" xfId="0" applyNumberFormat="1" applyFont="1" applyFill="1" applyBorder="1" applyProtection="1">
      <protection hidden="1"/>
    </xf>
    <xf numFmtId="0" fontId="3" fillId="4" borderId="0" xfId="3" applyFont="1" applyFill="1" applyBorder="1" applyAlignment="1" applyProtection="1">
      <alignment horizontal="center" vertical="center"/>
      <protection hidden="1"/>
    </xf>
    <xf numFmtId="49" fontId="6" fillId="4" borderId="13" xfId="3" applyNumberFormat="1" applyFont="1" applyFill="1" applyBorder="1" applyAlignment="1" applyProtection="1">
      <alignment horizontal="center" vertical="center"/>
      <protection hidden="1"/>
    </xf>
    <xf numFmtId="0" fontId="6" fillId="4" borderId="13" xfId="3" applyFont="1" applyFill="1" applyBorder="1" applyAlignment="1" applyProtection="1">
      <alignment horizontal="center" vertical="center"/>
      <protection hidden="1"/>
    </xf>
    <xf numFmtId="164" fontId="6" fillId="4" borderId="13" xfId="3" applyNumberFormat="1" applyFont="1" applyFill="1" applyBorder="1" applyAlignment="1" applyProtection="1">
      <alignment horizontal="center" vertical="center"/>
      <protection hidden="1"/>
    </xf>
    <xf numFmtId="49" fontId="6" fillId="4" borderId="14" xfId="3" applyNumberFormat="1" applyFont="1" applyFill="1" applyBorder="1" applyAlignment="1" applyProtection="1">
      <alignment horizontal="center" vertical="center"/>
      <protection hidden="1"/>
    </xf>
    <xf numFmtId="164" fontId="5" fillId="0" borderId="0" xfId="0" applyNumberFormat="1" applyFont="1" applyProtection="1">
      <protection hidden="1"/>
    </xf>
    <xf numFmtId="0" fontId="6" fillId="0" borderId="14" xfId="4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center"/>
      <protection hidden="1"/>
    </xf>
    <xf numFmtId="44" fontId="5" fillId="4" borderId="14" xfId="1" applyFont="1" applyFill="1" applyBorder="1" applyAlignment="1" applyProtection="1">
      <alignment horizontal="center" vertical="center"/>
      <protection hidden="1"/>
    </xf>
    <xf numFmtId="49" fontId="6" fillId="0" borderId="14" xfId="3" applyNumberFormat="1" applyFont="1" applyFill="1" applyBorder="1" applyAlignment="1" applyProtection="1">
      <alignment horizontal="center" vertical="center"/>
      <protection hidden="1"/>
    </xf>
    <xf numFmtId="49" fontId="6" fillId="4" borderId="15" xfId="3" applyNumberFormat="1" applyFont="1" applyFill="1" applyBorder="1" applyAlignment="1" applyProtection="1">
      <alignment horizontal="center" vertical="center"/>
      <protection hidden="1"/>
    </xf>
    <xf numFmtId="0" fontId="6" fillId="0" borderId="15" xfId="3" applyFont="1" applyFill="1" applyBorder="1" applyAlignment="1" applyProtection="1">
      <alignment horizontal="center" vertical="center"/>
      <protection hidden="1"/>
    </xf>
    <xf numFmtId="0" fontId="6" fillId="0" borderId="15" xfId="4" applyFont="1" applyFill="1" applyBorder="1" applyAlignment="1" applyProtection="1">
      <alignment horizontal="center" vertical="center"/>
      <protection hidden="1"/>
    </xf>
    <xf numFmtId="44" fontId="6" fillId="0" borderId="15" xfId="1" applyFont="1" applyFill="1" applyBorder="1" applyAlignment="1" applyProtection="1">
      <alignment horizontal="center" vertical="center"/>
      <protection hidden="1"/>
    </xf>
    <xf numFmtId="44" fontId="5" fillId="3" borderId="15" xfId="0" applyNumberFormat="1" applyFont="1" applyFill="1" applyBorder="1" applyProtection="1">
      <protection hidden="1"/>
    </xf>
    <xf numFmtId="44" fontId="5" fillId="0" borderId="7" xfId="0" applyNumberFormat="1" applyFont="1" applyFill="1" applyBorder="1" applyProtection="1">
      <protection hidden="1"/>
    </xf>
    <xf numFmtId="44" fontId="3" fillId="5" borderId="11" xfId="1" applyFont="1" applyFill="1" applyBorder="1" applyProtection="1">
      <protection hidden="1"/>
    </xf>
    <xf numFmtId="44" fontId="3" fillId="4" borderId="0" xfId="1" applyFont="1" applyFill="1" applyBorder="1" applyProtection="1">
      <protection hidden="1"/>
    </xf>
    <xf numFmtId="44" fontId="3" fillId="4" borderId="0" xfId="0" applyNumberFormat="1" applyFont="1" applyFill="1" applyBorder="1" applyProtection="1">
      <protection hidden="1"/>
    </xf>
    <xf numFmtId="44" fontId="4" fillId="4" borderId="0" xfId="0" applyNumberFormat="1" applyFont="1" applyFill="1" applyBorder="1" applyProtection="1">
      <protection hidden="1"/>
    </xf>
    <xf numFmtId="8" fontId="6" fillId="4" borderId="0" xfId="0" applyNumberFormat="1" applyFont="1" applyFill="1" applyBorder="1" applyProtection="1">
      <protection hidden="1"/>
    </xf>
    <xf numFmtId="0" fontId="3" fillId="4" borderId="0" xfId="3" applyFont="1" applyFill="1" applyBorder="1" applyAlignment="1" applyProtection="1">
      <alignment horizontal="center" vertical="center"/>
      <protection hidden="1"/>
    </xf>
    <xf numFmtId="44" fontId="4" fillId="2" borderId="4" xfId="1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44" fontId="4" fillId="2" borderId="22" xfId="1" applyFont="1" applyFill="1" applyBorder="1" applyAlignment="1" applyProtection="1">
      <alignment horizontal="center" vertical="center"/>
      <protection hidden="1"/>
    </xf>
    <xf numFmtId="44" fontId="6" fillId="4" borderId="13" xfId="1" applyFont="1" applyFill="1" applyBorder="1" applyAlignment="1" applyProtection="1">
      <alignment vertical="center"/>
      <protection hidden="1"/>
    </xf>
    <xf numFmtId="44" fontId="6" fillId="4" borderId="14" xfId="1" applyFont="1" applyFill="1" applyBorder="1" applyAlignment="1" applyProtection="1">
      <alignment vertical="center"/>
      <protection hidden="1"/>
    </xf>
    <xf numFmtId="0" fontId="5" fillId="0" borderId="14" xfId="4" applyFont="1" applyFill="1" applyBorder="1" applyAlignment="1" applyProtection="1">
      <alignment horizontal="center" vertical="center"/>
      <protection hidden="1"/>
    </xf>
    <xf numFmtId="44" fontId="6" fillId="0" borderId="14" xfId="1" applyFont="1" applyFill="1" applyBorder="1" applyAlignment="1" applyProtection="1">
      <alignment vertical="center"/>
      <protection hidden="1"/>
    </xf>
    <xf numFmtId="0" fontId="6" fillId="4" borderId="15" xfId="3" applyFont="1" applyFill="1" applyBorder="1" applyAlignment="1" applyProtection="1">
      <alignment horizontal="center" vertical="center"/>
      <protection hidden="1"/>
    </xf>
    <xf numFmtId="0" fontId="5" fillId="0" borderId="15" xfId="0" applyFont="1" applyFill="1" applyBorder="1" applyAlignment="1" applyProtection="1">
      <alignment horizontal="center"/>
      <protection hidden="1"/>
    </xf>
    <xf numFmtId="44" fontId="6" fillId="4" borderId="15" xfId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44" fontId="9" fillId="0" borderId="0" xfId="1" applyFont="1" applyFill="1" applyBorder="1" applyProtection="1">
      <protection hidden="1"/>
    </xf>
    <xf numFmtId="44" fontId="9" fillId="0" borderId="0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44" fontId="3" fillId="0" borderId="0" xfId="1" applyFont="1" applyFill="1" applyBorder="1" applyProtection="1">
      <protection hidden="1"/>
    </xf>
    <xf numFmtId="44" fontId="3" fillId="0" borderId="0" xfId="0" applyNumberFormat="1" applyFont="1" applyFill="1" applyBorder="1" applyProtection="1">
      <protection hidden="1"/>
    </xf>
    <xf numFmtId="0" fontId="3" fillId="6" borderId="25" xfId="3" applyFont="1" applyFill="1" applyBorder="1" applyAlignment="1" applyProtection="1">
      <alignment horizontal="center" vertical="center" wrapText="1"/>
      <protection hidden="1"/>
    </xf>
    <xf numFmtId="0" fontId="3" fillId="2" borderId="17" xfId="3" applyFont="1" applyFill="1" applyBorder="1" applyAlignment="1" applyProtection="1">
      <alignment horizontal="center" vertical="center"/>
      <protection hidden="1"/>
    </xf>
    <xf numFmtId="0" fontId="3" fillId="2" borderId="18" xfId="3" applyFont="1" applyFill="1" applyBorder="1" applyAlignment="1" applyProtection="1">
      <alignment horizontal="center" vertical="center"/>
      <protection hidden="1"/>
    </xf>
    <xf numFmtId="0" fontId="3" fillId="2" borderId="26" xfId="3" applyFont="1" applyFill="1" applyBorder="1" applyAlignment="1" applyProtection="1">
      <alignment horizontal="center" vertical="center"/>
      <protection hidden="1"/>
    </xf>
    <xf numFmtId="0" fontId="3" fillId="5" borderId="3" xfId="2" applyFont="1" applyFill="1" applyBorder="1" applyAlignment="1" applyProtection="1">
      <alignment horizontal="center" vertical="center" wrapText="1"/>
      <protection hidden="1"/>
    </xf>
    <xf numFmtId="0" fontId="3" fillId="6" borderId="4" xfId="3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3" fillId="6" borderId="27" xfId="3" applyFont="1" applyFill="1" applyBorder="1" applyAlignment="1" applyProtection="1">
      <alignment horizontal="center" vertical="center" wrapText="1"/>
      <protection hidden="1"/>
    </xf>
    <xf numFmtId="0" fontId="3" fillId="2" borderId="10" xfId="3" applyFont="1" applyFill="1" applyBorder="1" applyAlignment="1" applyProtection="1">
      <alignment horizontal="center" vertical="center"/>
      <protection hidden="1"/>
    </xf>
    <xf numFmtId="0" fontId="3" fillId="5" borderId="0" xfId="2" applyFont="1" applyFill="1" applyBorder="1" applyAlignment="1" applyProtection="1">
      <alignment horizontal="center" vertical="center" wrapText="1"/>
      <protection hidden="1"/>
    </xf>
    <xf numFmtId="0" fontId="3" fillId="6" borderId="28" xfId="3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3" fillId="6" borderId="29" xfId="3" applyFont="1" applyFill="1" applyBorder="1" applyAlignment="1" applyProtection="1">
      <alignment horizontal="center" vertical="center" wrapText="1"/>
      <protection hidden="1"/>
    </xf>
    <xf numFmtId="0" fontId="3" fillId="2" borderId="6" xfId="3" applyFont="1" applyFill="1" applyBorder="1" applyAlignment="1" applyProtection="1">
      <alignment horizontal="center" vertical="center" wrapText="1"/>
      <protection hidden="1"/>
    </xf>
    <xf numFmtId="0" fontId="4" fillId="2" borderId="6" xfId="0" applyFont="1" applyFill="1" applyBorder="1" applyAlignment="1" applyProtection="1">
      <alignment horizontal="center" vertical="center" wrapText="1"/>
      <protection hidden="1"/>
    </xf>
    <xf numFmtId="0" fontId="3" fillId="6" borderId="9" xfId="3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165" fontId="3" fillId="7" borderId="17" xfId="3" applyNumberFormat="1" applyFont="1" applyFill="1" applyBorder="1" applyAlignment="1" applyProtection="1">
      <alignment vertical="center"/>
      <protection hidden="1"/>
    </xf>
    <xf numFmtId="165" fontId="6" fillId="4" borderId="10" xfId="3" applyNumberFormat="1" applyFont="1" applyFill="1" applyBorder="1" applyAlignment="1" applyProtection="1">
      <alignment vertical="center"/>
      <protection hidden="1"/>
    </xf>
    <xf numFmtId="165" fontId="6" fillId="0" borderId="10" xfId="3" applyNumberFormat="1" applyFont="1" applyBorder="1" applyAlignment="1" applyProtection="1">
      <alignment vertical="center"/>
      <protection hidden="1"/>
    </xf>
    <xf numFmtId="165" fontId="6" fillId="0" borderId="18" xfId="3" applyNumberFormat="1" applyFont="1" applyBorder="1" applyAlignment="1" applyProtection="1">
      <alignment vertical="center"/>
      <protection hidden="1"/>
    </xf>
    <xf numFmtId="165" fontId="3" fillId="7" borderId="26" xfId="3" applyNumberFormat="1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44" fontId="5" fillId="0" borderId="0" xfId="1" applyFont="1" applyProtection="1">
      <protection hidden="1"/>
    </xf>
    <xf numFmtId="44" fontId="5" fillId="0" borderId="0" xfId="0" applyNumberFormat="1" applyFont="1" applyProtection="1">
      <protection hidden="1"/>
    </xf>
    <xf numFmtId="44" fontId="5" fillId="0" borderId="0" xfId="0" applyNumberFormat="1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4" fillId="0" borderId="24" xfId="0" applyFont="1" applyBorder="1" applyAlignment="1" applyProtection="1">
      <alignment horizontal="right"/>
      <protection hidden="1"/>
    </xf>
    <xf numFmtId="0" fontId="5" fillId="0" borderId="24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3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Protection="1">
      <protection hidden="1"/>
    </xf>
    <xf numFmtId="44" fontId="5" fillId="0" borderId="0" xfId="1" applyFont="1" applyFill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Protection="1">
      <protection hidden="1"/>
    </xf>
    <xf numFmtId="44" fontId="4" fillId="0" borderId="0" xfId="1" applyFont="1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0" fillId="0" borderId="0" xfId="0" applyProtection="1">
      <protection hidden="1"/>
    </xf>
  </cellXfs>
  <cellStyles count="5">
    <cellStyle name="Moneda" xfId="1" builtinId="4"/>
    <cellStyle name="Normal" xfId="0" builtinId="0"/>
    <cellStyle name="Normal 2" xfId="3"/>
    <cellStyle name="Normal_jacki 031-029-021-022_PERSONAL_AMSA_2010(2)" xfId="2"/>
    <cellStyle name="Normal_jacki 031-029-021-022_POR DIVISIÓN FUNCIONAL JACKI3 28-05-2010 " xfId="4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150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153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151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150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73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90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142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142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142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142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142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142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142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142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143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2"/>
  <sheetViews>
    <sheetView tabSelected="1" zoomScale="89" zoomScaleNormal="89" zoomScalePageLayoutView="73" workbookViewId="0">
      <selection activeCell="O153" sqref="O153"/>
    </sheetView>
  </sheetViews>
  <sheetFormatPr baseColWidth="10" defaultColWidth="9.140625" defaultRowHeight="15" x14ac:dyDescent="0.25"/>
  <cols>
    <col min="1" max="1" width="4.85546875" style="1" customWidth="1"/>
    <col min="2" max="2" width="23.28515625" customWidth="1"/>
    <col min="3" max="3" width="29.42578125" style="1" customWidth="1"/>
    <col min="4" max="4" width="46.7109375" style="1" customWidth="1"/>
    <col min="5" max="5" width="10.85546875" customWidth="1"/>
    <col min="6" max="6" width="10.140625" customWidth="1"/>
    <col min="7" max="8" width="17.85546875" customWidth="1"/>
    <col min="9" max="9" width="18" customWidth="1"/>
    <col min="10" max="10" width="18.140625" customWidth="1"/>
    <col min="11" max="11" width="16.42578125" customWidth="1"/>
    <col min="12" max="12" width="16.140625" customWidth="1"/>
    <col min="13" max="13" width="17.85546875" customWidth="1"/>
    <col min="14" max="14" width="17.7109375" customWidth="1"/>
    <col min="15" max="15" width="17.85546875" customWidth="1"/>
  </cols>
  <sheetData>
    <row r="1" spans="1:16" ht="17.25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</row>
    <row r="2" spans="1:16" ht="17.2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spans="1:16" ht="15.75" customHeight="1" thickBot="1" x14ac:dyDescent="0.3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</row>
    <row r="4" spans="1:16" ht="18" customHeight="1" thickBot="1" x14ac:dyDescent="0.35">
      <c r="A4" s="5" t="s">
        <v>2</v>
      </c>
      <c r="B4" s="5" t="s">
        <v>3</v>
      </c>
      <c r="C4" s="5" t="s">
        <v>53</v>
      </c>
      <c r="D4" s="5" t="s">
        <v>4</v>
      </c>
      <c r="E4" s="6" t="s">
        <v>5</v>
      </c>
      <c r="F4" s="7" t="s">
        <v>6</v>
      </c>
      <c r="G4" s="7" t="s">
        <v>7</v>
      </c>
      <c r="H4" s="8" t="s">
        <v>8</v>
      </c>
      <c r="I4" s="7" t="s">
        <v>54</v>
      </c>
      <c r="J4" s="9" t="s">
        <v>9</v>
      </c>
      <c r="K4" s="10" t="s">
        <v>10</v>
      </c>
      <c r="L4" s="11"/>
      <c r="M4" s="12"/>
      <c r="N4" s="13" t="s">
        <v>11</v>
      </c>
      <c r="O4" s="5" t="s">
        <v>12</v>
      </c>
      <c r="P4" s="2"/>
    </row>
    <row r="5" spans="1:16" ht="18" thickBot="1" x14ac:dyDescent="0.35">
      <c r="A5" s="14"/>
      <c r="B5" s="14"/>
      <c r="C5" s="14"/>
      <c r="D5" s="14"/>
      <c r="E5" s="15"/>
      <c r="F5" s="16"/>
      <c r="G5" s="17"/>
      <c r="H5" s="18"/>
      <c r="I5" s="19"/>
      <c r="J5" s="20"/>
      <c r="K5" s="21" t="s">
        <v>167</v>
      </c>
      <c r="L5" s="21" t="s">
        <v>166</v>
      </c>
      <c r="M5" s="22" t="s">
        <v>165</v>
      </c>
      <c r="N5" s="23"/>
      <c r="O5" s="14"/>
      <c r="P5" s="2"/>
    </row>
    <row r="6" spans="1:16" ht="45.75" thickBot="1" x14ac:dyDescent="0.35">
      <c r="A6" s="24"/>
      <c r="B6" s="24"/>
      <c r="C6" s="24"/>
      <c r="D6" s="24"/>
      <c r="E6" s="25"/>
      <c r="F6" s="17"/>
      <c r="G6" s="26" t="s">
        <v>13</v>
      </c>
      <c r="H6" s="27" t="s">
        <v>14</v>
      </c>
      <c r="I6" s="28" t="s">
        <v>15</v>
      </c>
      <c r="J6" s="29"/>
      <c r="K6" s="30" t="s">
        <v>16</v>
      </c>
      <c r="L6" s="30" t="s">
        <v>17</v>
      </c>
      <c r="M6" s="30" t="s">
        <v>18</v>
      </c>
      <c r="N6" s="31"/>
      <c r="O6" s="24"/>
      <c r="P6" s="2"/>
    </row>
    <row r="7" spans="1:16" ht="17.25" x14ac:dyDescent="0.3">
      <c r="A7" s="32">
        <v>1</v>
      </c>
      <c r="B7" s="33" t="s">
        <v>19</v>
      </c>
      <c r="C7" s="32" t="s">
        <v>20</v>
      </c>
      <c r="D7" s="34" t="s">
        <v>21</v>
      </c>
      <c r="E7" s="35">
        <v>71.400000000000006</v>
      </c>
      <c r="F7" s="32">
        <v>30</v>
      </c>
      <c r="G7" s="36">
        <v>836.6</v>
      </c>
      <c r="H7" s="37">
        <f t="shared" ref="H7:H26" si="0">+E7*F7</f>
        <v>2142</v>
      </c>
      <c r="I7" s="38">
        <v>250</v>
      </c>
      <c r="J7" s="39">
        <f>G7+H7+I7</f>
        <v>3228.6</v>
      </c>
      <c r="K7" s="40">
        <f>ROUND((G7+H7)*4.83%,2)</f>
        <v>143.87</v>
      </c>
      <c r="L7" s="41">
        <v>849.7</v>
      </c>
      <c r="M7" s="41">
        <v>0</v>
      </c>
      <c r="N7" s="40">
        <f>K7+L7+M7</f>
        <v>993.57</v>
      </c>
      <c r="O7" s="42">
        <f>J7-N7</f>
        <v>2235.0299999999997</v>
      </c>
      <c r="P7" s="2"/>
    </row>
    <row r="8" spans="1:16" ht="17.25" x14ac:dyDescent="0.3">
      <c r="A8" s="43">
        <f>A7+1</f>
        <v>2</v>
      </c>
      <c r="B8" s="44" t="s">
        <v>19</v>
      </c>
      <c r="C8" s="43" t="s">
        <v>20</v>
      </c>
      <c r="D8" s="45" t="s">
        <v>22</v>
      </c>
      <c r="E8" s="46">
        <v>71.400000000000006</v>
      </c>
      <c r="F8" s="43">
        <f>($F$7)</f>
        <v>30</v>
      </c>
      <c r="G8" s="47">
        <v>836.6</v>
      </c>
      <c r="H8" s="48">
        <f t="shared" si="0"/>
        <v>2142</v>
      </c>
      <c r="I8" s="49">
        <v>250</v>
      </c>
      <c r="J8" s="50">
        <f t="shared" ref="J8:J27" si="1">G8+H8+I8</f>
        <v>3228.6</v>
      </c>
      <c r="K8" s="51">
        <f t="shared" ref="K8:K27" si="2">ROUND((G8+H8)*4.83%,2)</f>
        <v>143.87</v>
      </c>
      <c r="L8" s="52">
        <v>0</v>
      </c>
      <c r="M8" s="52">
        <v>0</v>
      </c>
      <c r="N8" s="51">
        <f t="shared" ref="N8:N25" si="3">K8+L8+M8</f>
        <v>143.87</v>
      </c>
      <c r="O8" s="53">
        <f t="shared" ref="O8:O25" si="4">ROUND(J8-N8,2)</f>
        <v>3084.73</v>
      </c>
      <c r="P8" s="2"/>
    </row>
    <row r="9" spans="1:16" ht="17.25" x14ac:dyDescent="0.3">
      <c r="A9" s="43">
        <f t="shared" ref="A9:A27" si="5">A8+1</f>
        <v>3</v>
      </c>
      <c r="B9" s="44" t="s">
        <v>19</v>
      </c>
      <c r="C9" s="43" t="s">
        <v>20</v>
      </c>
      <c r="D9" s="45" t="s">
        <v>23</v>
      </c>
      <c r="E9" s="46">
        <v>71.400000000000006</v>
      </c>
      <c r="F9" s="43">
        <f t="shared" ref="F9:F27" si="6">($F$7)</f>
        <v>30</v>
      </c>
      <c r="G9" s="47">
        <v>836.6</v>
      </c>
      <c r="H9" s="48">
        <f t="shared" si="0"/>
        <v>2142</v>
      </c>
      <c r="I9" s="49">
        <v>250</v>
      </c>
      <c r="J9" s="50">
        <f t="shared" si="1"/>
        <v>3228.6</v>
      </c>
      <c r="K9" s="51">
        <f t="shared" si="2"/>
        <v>143.87</v>
      </c>
      <c r="L9" s="52">
        <v>0</v>
      </c>
      <c r="M9" s="52">
        <v>0</v>
      </c>
      <c r="N9" s="51">
        <f t="shared" si="3"/>
        <v>143.87</v>
      </c>
      <c r="O9" s="53">
        <f t="shared" si="4"/>
        <v>3084.73</v>
      </c>
      <c r="P9" s="2"/>
    </row>
    <row r="10" spans="1:16" ht="17.25" x14ac:dyDescent="0.3">
      <c r="A10" s="43">
        <f t="shared" si="5"/>
        <v>4</v>
      </c>
      <c r="B10" s="44" t="s">
        <v>19</v>
      </c>
      <c r="C10" s="43" t="s">
        <v>20</v>
      </c>
      <c r="D10" s="45" t="s">
        <v>24</v>
      </c>
      <c r="E10" s="46">
        <v>71.400000000000006</v>
      </c>
      <c r="F10" s="43">
        <f t="shared" si="6"/>
        <v>30</v>
      </c>
      <c r="G10" s="47">
        <v>836.6</v>
      </c>
      <c r="H10" s="48">
        <f t="shared" si="0"/>
        <v>2142</v>
      </c>
      <c r="I10" s="49">
        <v>250</v>
      </c>
      <c r="J10" s="50">
        <f t="shared" si="1"/>
        <v>3228.6</v>
      </c>
      <c r="K10" s="51">
        <f t="shared" si="2"/>
        <v>143.87</v>
      </c>
      <c r="L10" s="52">
        <v>0</v>
      </c>
      <c r="M10" s="52">
        <v>0</v>
      </c>
      <c r="N10" s="51">
        <f t="shared" si="3"/>
        <v>143.87</v>
      </c>
      <c r="O10" s="53">
        <f t="shared" si="4"/>
        <v>3084.73</v>
      </c>
      <c r="P10" s="2"/>
    </row>
    <row r="11" spans="1:16" ht="17.25" x14ac:dyDescent="0.3">
      <c r="A11" s="43">
        <f t="shared" si="5"/>
        <v>5</v>
      </c>
      <c r="B11" s="44" t="s">
        <v>19</v>
      </c>
      <c r="C11" s="43" t="s">
        <v>20</v>
      </c>
      <c r="D11" s="54" t="s">
        <v>25</v>
      </c>
      <c r="E11" s="46">
        <v>71.400000000000006</v>
      </c>
      <c r="F11" s="43">
        <f t="shared" si="6"/>
        <v>30</v>
      </c>
      <c r="G11" s="47">
        <v>836.6</v>
      </c>
      <c r="H11" s="48">
        <f t="shared" si="0"/>
        <v>2142</v>
      </c>
      <c r="I11" s="49">
        <v>250</v>
      </c>
      <c r="J11" s="50">
        <f t="shared" si="1"/>
        <v>3228.6</v>
      </c>
      <c r="K11" s="51">
        <f t="shared" si="2"/>
        <v>143.87</v>
      </c>
      <c r="L11" s="52">
        <v>0</v>
      </c>
      <c r="M11" s="52">
        <v>0</v>
      </c>
      <c r="N11" s="51">
        <f t="shared" si="3"/>
        <v>143.87</v>
      </c>
      <c r="O11" s="53">
        <f t="shared" si="4"/>
        <v>3084.73</v>
      </c>
      <c r="P11" s="2"/>
    </row>
    <row r="12" spans="1:16" ht="17.25" x14ac:dyDescent="0.3">
      <c r="A12" s="43">
        <f t="shared" si="5"/>
        <v>6</v>
      </c>
      <c r="B12" s="44" t="s">
        <v>19</v>
      </c>
      <c r="C12" s="55" t="s">
        <v>26</v>
      </c>
      <c r="D12" s="45" t="s">
        <v>27</v>
      </c>
      <c r="E12" s="46">
        <v>71.400000000000006</v>
      </c>
      <c r="F12" s="43">
        <f t="shared" si="6"/>
        <v>30</v>
      </c>
      <c r="G12" s="47">
        <v>836.6</v>
      </c>
      <c r="H12" s="48">
        <f t="shared" si="0"/>
        <v>2142</v>
      </c>
      <c r="I12" s="49">
        <v>250</v>
      </c>
      <c r="J12" s="50">
        <f t="shared" si="1"/>
        <v>3228.6</v>
      </c>
      <c r="K12" s="51">
        <f t="shared" si="2"/>
        <v>143.87</v>
      </c>
      <c r="L12" s="52">
        <v>0</v>
      </c>
      <c r="M12" s="56">
        <v>0</v>
      </c>
      <c r="N12" s="51">
        <f t="shared" si="3"/>
        <v>143.87</v>
      </c>
      <c r="O12" s="53">
        <f t="shared" si="4"/>
        <v>3084.73</v>
      </c>
      <c r="P12" s="2"/>
    </row>
    <row r="13" spans="1:16" ht="17.25" x14ac:dyDescent="0.3">
      <c r="A13" s="43">
        <f t="shared" si="5"/>
        <v>7</v>
      </c>
      <c r="B13" s="55" t="s">
        <v>19</v>
      </c>
      <c r="C13" s="43" t="s">
        <v>20</v>
      </c>
      <c r="D13" s="45" t="s">
        <v>28</v>
      </c>
      <c r="E13" s="46">
        <v>71.400000000000006</v>
      </c>
      <c r="F13" s="43">
        <f t="shared" si="6"/>
        <v>30</v>
      </c>
      <c r="G13" s="47">
        <v>836.6</v>
      </c>
      <c r="H13" s="48">
        <f t="shared" si="0"/>
        <v>2142</v>
      </c>
      <c r="I13" s="49">
        <v>250</v>
      </c>
      <c r="J13" s="50">
        <f t="shared" si="1"/>
        <v>3228.6</v>
      </c>
      <c r="K13" s="51">
        <f t="shared" si="2"/>
        <v>143.87</v>
      </c>
      <c r="L13" s="52">
        <v>0</v>
      </c>
      <c r="M13" s="57">
        <v>749.7</v>
      </c>
      <c r="N13" s="51">
        <f t="shared" si="3"/>
        <v>893.57</v>
      </c>
      <c r="O13" s="53">
        <f t="shared" si="4"/>
        <v>2335.0300000000002</v>
      </c>
      <c r="P13" s="2"/>
    </row>
    <row r="14" spans="1:16" ht="17.25" x14ac:dyDescent="0.3">
      <c r="A14" s="43">
        <f t="shared" si="5"/>
        <v>8</v>
      </c>
      <c r="B14" s="44" t="s">
        <v>19</v>
      </c>
      <c r="C14" s="43" t="s">
        <v>20</v>
      </c>
      <c r="D14" s="45" t="s">
        <v>29</v>
      </c>
      <c r="E14" s="46">
        <v>71.400000000000006</v>
      </c>
      <c r="F14" s="43">
        <f t="shared" si="6"/>
        <v>30</v>
      </c>
      <c r="G14" s="47">
        <v>836.6</v>
      </c>
      <c r="H14" s="48">
        <f t="shared" si="0"/>
        <v>2142</v>
      </c>
      <c r="I14" s="49">
        <v>250</v>
      </c>
      <c r="J14" s="50">
        <f t="shared" si="1"/>
        <v>3228.6</v>
      </c>
      <c r="K14" s="51">
        <f t="shared" si="2"/>
        <v>143.87</v>
      </c>
      <c r="L14" s="52">
        <v>0</v>
      </c>
      <c r="M14" s="56">
        <v>0</v>
      </c>
      <c r="N14" s="51">
        <f t="shared" si="3"/>
        <v>143.87</v>
      </c>
      <c r="O14" s="53">
        <f t="shared" si="4"/>
        <v>3084.73</v>
      </c>
      <c r="P14" s="2"/>
    </row>
    <row r="15" spans="1:16" ht="17.25" x14ac:dyDescent="0.3">
      <c r="A15" s="43">
        <f t="shared" si="5"/>
        <v>9</v>
      </c>
      <c r="B15" s="44" t="s">
        <v>19</v>
      </c>
      <c r="C15" s="43" t="s">
        <v>20</v>
      </c>
      <c r="D15" s="45" t="s">
        <v>30</v>
      </c>
      <c r="E15" s="46">
        <v>71.400000000000006</v>
      </c>
      <c r="F15" s="43">
        <f t="shared" si="6"/>
        <v>30</v>
      </c>
      <c r="G15" s="47">
        <v>836.6</v>
      </c>
      <c r="H15" s="48">
        <f t="shared" si="0"/>
        <v>2142</v>
      </c>
      <c r="I15" s="49">
        <v>250</v>
      </c>
      <c r="J15" s="50">
        <f>SUM(G15:I15)</f>
        <v>3228.6</v>
      </c>
      <c r="K15" s="51">
        <f t="shared" si="2"/>
        <v>143.87</v>
      </c>
      <c r="L15" s="52">
        <v>0</v>
      </c>
      <c r="M15" s="56">
        <v>0</v>
      </c>
      <c r="N15" s="51">
        <f t="shared" si="3"/>
        <v>143.87</v>
      </c>
      <c r="O15" s="53">
        <f t="shared" si="4"/>
        <v>3084.73</v>
      </c>
      <c r="P15" s="2"/>
    </row>
    <row r="16" spans="1:16" ht="18" customHeight="1" x14ac:dyDescent="0.3">
      <c r="A16" s="43">
        <f t="shared" si="5"/>
        <v>10</v>
      </c>
      <c r="B16" s="55" t="s">
        <v>31</v>
      </c>
      <c r="C16" s="55" t="s">
        <v>32</v>
      </c>
      <c r="D16" s="45" t="s">
        <v>33</v>
      </c>
      <c r="E16" s="46">
        <v>75.64</v>
      </c>
      <c r="F16" s="43">
        <f t="shared" si="6"/>
        <v>30</v>
      </c>
      <c r="G16" s="47">
        <v>705.16</v>
      </c>
      <c r="H16" s="48">
        <f t="shared" si="0"/>
        <v>2269.1999999999998</v>
      </c>
      <c r="I16" s="49">
        <v>250</v>
      </c>
      <c r="J16" s="50">
        <f t="shared" si="1"/>
        <v>3224.3599999999997</v>
      </c>
      <c r="K16" s="51">
        <f t="shared" si="2"/>
        <v>143.66</v>
      </c>
      <c r="L16" s="52">
        <v>727.39</v>
      </c>
      <c r="M16" s="56">
        <v>0</v>
      </c>
      <c r="N16" s="51">
        <f t="shared" si="3"/>
        <v>871.05</v>
      </c>
      <c r="O16" s="53">
        <f t="shared" si="4"/>
        <v>2353.31</v>
      </c>
      <c r="P16" s="2"/>
    </row>
    <row r="17" spans="1:16" ht="17.25" x14ac:dyDescent="0.3">
      <c r="A17" s="43">
        <f t="shared" si="5"/>
        <v>11</v>
      </c>
      <c r="B17" s="55" t="s">
        <v>31</v>
      </c>
      <c r="C17" s="55" t="s">
        <v>32</v>
      </c>
      <c r="D17" s="45" t="s">
        <v>34</v>
      </c>
      <c r="E17" s="46">
        <v>75.64</v>
      </c>
      <c r="F17" s="43">
        <f t="shared" si="6"/>
        <v>30</v>
      </c>
      <c r="G17" s="47">
        <v>705.16</v>
      </c>
      <c r="H17" s="48">
        <f t="shared" si="0"/>
        <v>2269.1999999999998</v>
      </c>
      <c r="I17" s="49">
        <v>250</v>
      </c>
      <c r="J17" s="50">
        <f t="shared" si="1"/>
        <v>3224.3599999999997</v>
      </c>
      <c r="K17" s="51">
        <f t="shared" si="2"/>
        <v>143.66</v>
      </c>
      <c r="L17" s="52">
        <v>406.66</v>
      </c>
      <c r="M17" s="56">
        <v>0</v>
      </c>
      <c r="N17" s="51">
        <f t="shared" si="3"/>
        <v>550.32000000000005</v>
      </c>
      <c r="O17" s="53">
        <f t="shared" si="4"/>
        <v>2674.04</v>
      </c>
      <c r="P17" s="2"/>
    </row>
    <row r="18" spans="1:16" ht="17.25" x14ac:dyDescent="0.3">
      <c r="A18" s="43">
        <f t="shared" si="5"/>
        <v>12</v>
      </c>
      <c r="B18" s="55" t="s">
        <v>31</v>
      </c>
      <c r="C18" s="55" t="s">
        <v>35</v>
      </c>
      <c r="D18" s="58" t="s">
        <v>36</v>
      </c>
      <c r="E18" s="46">
        <v>75.64</v>
      </c>
      <c r="F18" s="43">
        <f t="shared" si="6"/>
        <v>30</v>
      </c>
      <c r="G18" s="47">
        <v>705.16</v>
      </c>
      <c r="H18" s="48">
        <f t="shared" si="0"/>
        <v>2269.1999999999998</v>
      </c>
      <c r="I18" s="49">
        <v>250</v>
      </c>
      <c r="J18" s="50">
        <f t="shared" si="1"/>
        <v>3224.3599999999997</v>
      </c>
      <c r="K18" s="51">
        <f t="shared" si="2"/>
        <v>143.66</v>
      </c>
      <c r="L18" s="52">
        <v>0</v>
      </c>
      <c r="M18" s="57">
        <v>762.5</v>
      </c>
      <c r="N18" s="51">
        <f t="shared" si="3"/>
        <v>906.16</v>
      </c>
      <c r="O18" s="53">
        <f t="shared" si="4"/>
        <v>2318.1999999999998</v>
      </c>
      <c r="P18" s="2"/>
    </row>
    <row r="19" spans="1:16" ht="17.25" x14ac:dyDescent="0.3">
      <c r="A19" s="43">
        <f t="shared" si="5"/>
        <v>13</v>
      </c>
      <c r="B19" s="55" t="s">
        <v>31</v>
      </c>
      <c r="C19" s="55" t="s">
        <v>37</v>
      </c>
      <c r="D19" s="54" t="s">
        <v>38</v>
      </c>
      <c r="E19" s="46">
        <v>75.64</v>
      </c>
      <c r="F19" s="43">
        <f t="shared" si="6"/>
        <v>30</v>
      </c>
      <c r="G19" s="47">
        <v>705.16</v>
      </c>
      <c r="H19" s="48">
        <f t="shared" si="0"/>
        <v>2269.1999999999998</v>
      </c>
      <c r="I19" s="49">
        <v>250</v>
      </c>
      <c r="J19" s="50">
        <f t="shared" si="1"/>
        <v>3224.3599999999997</v>
      </c>
      <c r="K19" s="51">
        <f t="shared" si="2"/>
        <v>143.66</v>
      </c>
      <c r="L19" s="52">
        <v>0</v>
      </c>
      <c r="M19" s="52">
        <v>762.5</v>
      </c>
      <c r="N19" s="51">
        <f t="shared" si="3"/>
        <v>906.16</v>
      </c>
      <c r="O19" s="53">
        <f t="shared" si="4"/>
        <v>2318.1999999999998</v>
      </c>
      <c r="P19" s="2"/>
    </row>
    <row r="20" spans="1:16" ht="17.25" x14ac:dyDescent="0.3">
      <c r="A20" s="43">
        <f t="shared" si="5"/>
        <v>14</v>
      </c>
      <c r="B20" s="55" t="s">
        <v>31</v>
      </c>
      <c r="C20" s="43" t="s">
        <v>39</v>
      </c>
      <c r="D20" s="45" t="s">
        <v>40</v>
      </c>
      <c r="E20" s="46">
        <v>75.64</v>
      </c>
      <c r="F20" s="43">
        <f t="shared" si="6"/>
        <v>30</v>
      </c>
      <c r="G20" s="47">
        <v>705.16</v>
      </c>
      <c r="H20" s="48">
        <f t="shared" si="0"/>
        <v>2269.1999999999998</v>
      </c>
      <c r="I20" s="49">
        <v>250</v>
      </c>
      <c r="J20" s="50">
        <f t="shared" si="1"/>
        <v>3224.3599999999997</v>
      </c>
      <c r="K20" s="51">
        <f t="shared" si="2"/>
        <v>143.66</v>
      </c>
      <c r="L20" s="52">
        <v>0</v>
      </c>
      <c r="M20" s="52">
        <v>0</v>
      </c>
      <c r="N20" s="51">
        <f t="shared" si="3"/>
        <v>143.66</v>
      </c>
      <c r="O20" s="53">
        <f t="shared" si="4"/>
        <v>3080.7</v>
      </c>
      <c r="P20" s="2"/>
    </row>
    <row r="21" spans="1:16" ht="17.25" x14ac:dyDescent="0.3">
      <c r="A21" s="43">
        <f t="shared" si="5"/>
        <v>15</v>
      </c>
      <c r="B21" s="59" t="s">
        <v>41</v>
      </c>
      <c r="C21" s="59" t="s">
        <v>42</v>
      </c>
      <c r="D21" s="59" t="s">
        <v>43</v>
      </c>
      <c r="E21" s="46">
        <v>75.64</v>
      </c>
      <c r="F21" s="43">
        <f t="shared" si="6"/>
        <v>30</v>
      </c>
      <c r="G21" s="47">
        <v>705.16</v>
      </c>
      <c r="H21" s="48">
        <f t="shared" si="0"/>
        <v>2269.1999999999998</v>
      </c>
      <c r="I21" s="49">
        <v>250</v>
      </c>
      <c r="J21" s="50">
        <f t="shared" si="1"/>
        <v>3224.3599999999997</v>
      </c>
      <c r="K21" s="51">
        <f t="shared" si="2"/>
        <v>143.66</v>
      </c>
      <c r="L21" s="52">
        <v>1805.67</v>
      </c>
      <c r="M21" s="52">
        <v>0</v>
      </c>
      <c r="N21" s="51">
        <f t="shared" si="3"/>
        <v>1949.3300000000002</v>
      </c>
      <c r="O21" s="53">
        <f t="shared" si="4"/>
        <v>1275.03</v>
      </c>
      <c r="P21" s="2"/>
    </row>
    <row r="22" spans="1:16" ht="17.25" x14ac:dyDescent="0.3">
      <c r="A22" s="43">
        <f t="shared" si="5"/>
        <v>16</v>
      </c>
      <c r="B22" s="45" t="s">
        <v>31</v>
      </c>
      <c r="C22" s="45" t="s">
        <v>39</v>
      </c>
      <c r="D22" s="45" t="s">
        <v>44</v>
      </c>
      <c r="E22" s="46">
        <v>75.64</v>
      </c>
      <c r="F22" s="43">
        <f t="shared" si="6"/>
        <v>30</v>
      </c>
      <c r="G22" s="47">
        <v>705.16</v>
      </c>
      <c r="H22" s="48">
        <f t="shared" si="0"/>
        <v>2269.1999999999998</v>
      </c>
      <c r="I22" s="49">
        <v>250</v>
      </c>
      <c r="J22" s="50">
        <f t="shared" si="1"/>
        <v>3224.3599999999997</v>
      </c>
      <c r="K22" s="51">
        <f t="shared" si="2"/>
        <v>143.66</v>
      </c>
      <c r="L22" s="52">
        <v>0</v>
      </c>
      <c r="M22" s="52">
        <v>0</v>
      </c>
      <c r="N22" s="51">
        <f t="shared" si="3"/>
        <v>143.66</v>
      </c>
      <c r="O22" s="53">
        <f t="shared" si="4"/>
        <v>3080.7</v>
      </c>
      <c r="P22" s="2"/>
    </row>
    <row r="23" spans="1:16" ht="17.25" x14ac:dyDescent="0.3">
      <c r="A23" s="43">
        <f t="shared" si="5"/>
        <v>17</v>
      </c>
      <c r="B23" s="45" t="s">
        <v>41</v>
      </c>
      <c r="C23" s="45" t="s">
        <v>39</v>
      </c>
      <c r="D23" s="54" t="s">
        <v>45</v>
      </c>
      <c r="E23" s="46">
        <v>75.64</v>
      </c>
      <c r="F23" s="43">
        <f t="shared" si="6"/>
        <v>30</v>
      </c>
      <c r="G23" s="47">
        <v>705.16</v>
      </c>
      <c r="H23" s="48">
        <f t="shared" si="0"/>
        <v>2269.1999999999998</v>
      </c>
      <c r="I23" s="49">
        <v>250</v>
      </c>
      <c r="J23" s="50">
        <f>SUM(G23:I23)</f>
        <v>3224.3599999999997</v>
      </c>
      <c r="K23" s="51">
        <f t="shared" si="2"/>
        <v>143.66</v>
      </c>
      <c r="L23" s="52">
        <v>0</v>
      </c>
      <c r="M23" s="52">
        <v>0</v>
      </c>
      <c r="N23" s="51">
        <f t="shared" si="3"/>
        <v>143.66</v>
      </c>
      <c r="O23" s="53">
        <f t="shared" si="4"/>
        <v>3080.7</v>
      </c>
      <c r="P23" s="2"/>
    </row>
    <row r="24" spans="1:16" ht="17.25" x14ac:dyDescent="0.3">
      <c r="A24" s="43">
        <f t="shared" si="5"/>
        <v>18</v>
      </c>
      <c r="B24" s="45" t="s">
        <v>31</v>
      </c>
      <c r="C24" s="45" t="s">
        <v>32</v>
      </c>
      <c r="D24" s="58" t="s">
        <v>46</v>
      </c>
      <c r="E24" s="46">
        <v>75.64</v>
      </c>
      <c r="F24" s="43">
        <f t="shared" si="6"/>
        <v>30</v>
      </c>
      <c r="G24" s="47">
        <v>705.16</v>
      </c>
      <c r="H24" s="48">
        <f t="shared" si="0"/>
        <v>2269.1999999999998</v>
      </c>
      <c r="I24" s="49">
        <v>250</v>
      </c>
      <c r="J24" s="50">
        <f t="shared" si="1"/>
        <v>3224.3599999999997</v>
      </c>
      <c r="K24" s="51">
        <f t="shared" si="2"/>
        <v>143.66</v>
      </c>
      <c r="L24" s="52">
        <v>611.41</v>
      </c>
      <c r="M24" s="52">
        <v>0</v>
      </c>
      <c r="N24" s="51">
        <f t="shared" si="3"/>
        <v>755.06999999999994</v>
      </c>
      <c r="O24" s="53">
        <f t="shared" si="4"/>
        <v>2469.29</v>
      </c>
      <c r="P24" s="2"/>
    </row>
    <row r="25" spans="1:16" ht="17.25" x14ac:dyDescent="0.3">
      <c r="A25" s="43">
        <f t="shared" si="5"/>
        <v>19</v>
      </c>
      <c r="B25" s="45" t="s">
        <v>31</v>
      </c>
      <c r="C25" s="45" t="s">
        <v>26</v>
      </c>
      <c r="D25" s="45" t="s">
        <v>47</v>
      </c>
      <c r="E25" s="60">
        <v>75.64</v>
      </c>
      <c r="F25" s="43">
        <f t="shared" si="6"/>
        <v>30</v>
      </c>
      <c r="G25" s="47">
        <v>705.16</v>
      </c>
      <c r="H25" s="48">
        <f t="shared" si="0"/>
        <v>2269.1999999999998</v>
      </c>
      <c r="I25" s="49">
        <v>250</v>
      </c>
      <c r="J25" s="50">
        <f t="shared" si="1"/>
        <v>3224.3599999999997</v>
      </c>
      <c r="K25" s="51">
        <f t="shared" si="2"/>
        <v>143.66</v>
      </c>
      <c r="L25" s="52">
        <v>0</v>
      </c>
      <c r="M25" s="52">
        <v>0</v>
      </c>
      <c r="N25" s="51">
        <f t="shared" si="3"/>
        <v>143.66</v>
      </c>
      <c r="O25" s="53">
        <f t="shared" si="4"/>
        <v>3080.7</v>
      </c>
      <c r="P25" s="2"/>
    </row>
    <row r="26" spans="1:16" ht="17.25" x14ac:dyDescent="0.3">
      <c r="A26" s="43">
        <f t="shared" si="5"/>
        <v>20</v>
      </c>
      <c r="B26" s="45" t="s">
        <v>31</v>
      </c>
      <c r="C26" s="45" t="s">
        <v>26</v>
      </c>
      <c r="D26" s="54" t="s">
        <v>48</v>
      </c>
      <c r="E26" s="60">
        <v>75.64</v>
      </c>
      <c r="F26" s="43">
        <f t="shared" si="6"/>
        <v>30</v>
      </c>
      <c r="G26" s="47">
        <v>705.16</v>
      </c>
      <c r="H26" s="48">
        <f t="shared" si="0"/>
        <v>2269.1999999999998</v>
      </c>
      <c r="I26" s="49">
        <v>250</v>
      </c>
      <c r="J26" s="50">
        <f t="shared" si="1"/>
        <v>3224.3599999999997</v>
      </c>
      <c r="K26" s="51">
        <f t="shared" si="2"/>
        <v>143.66</v>
      </c>
      <c r="L26" s="52">
        <v>0</v>
      </c>
      <c r="M26" s="52">
        <v>0</v>
      </c>
      <c r="N26" s="51">
        <f>K26+L26+M26</f>
        <v>143.66</v>
      </c>
      <c r="O26" s="53">
        <f>ROUND(J26-N26,2)</f>
        <v>3080.7</v>
      </c>
      <c r="P26" s="2"/>
    </row>
    <row r="27" spans="1:16" ht="18" thickBot="1" x14ac:dyDescent="0.35">
      <c r="A27" s="43">
        <f t="shared" si="5"/>
        <v>21</v>
      </c>
      <c r="B27" s="61" t="s">
        <v>49</v>
      </c>
      <c r="C27" s="62" t="s">
        <v>32</v>
      </c>
      <c r="D27" s="63" t="s">
        <v>50</v>
      </c>
      <c r="E27" s="64">
        <v>71.400000000000006</v>
      </c>
      <c r="F27" s="43">
        <f t="shared" si="6"/>
        <v>30</v>
      </c>
      <c r="G27" s="65">
        <v>836.6</v>
      </c>
      <c r="H27" s="66">
        <f>E27*F27</f>
        <v>2142</v>
      </c>
      <c r="I27" s="67">
        <v>250</v>
      </c>
      <c r="J27" s="50">
        <f t="shared" si="1"/>
        <v>3228.6</v>
      </c>
      <c r="K27" s="51">
        <f t="shared" si="2"/>
        <v>143.87</v>
      </c>
      <c r="L27" s="68">
        <v>0</v>
      </c>
      <c r="M27" s="68">
        <v>0</v>
      </c>
      <c r="N27" s="69">
        <f>K27+L27+M27</f>
        <v>143.87</v>
      </c>
      <c r="O27" s="70">
        <f>ROUND(J27-N27,2)</f>
        <v>3084.73</v>
      </c>
      <c r="P27" s="2"/>
    </row>
    <row r="28" spans="1:16" ht="18" thickBot="1" x14ac:dyDescent="0.35">
      <c r="A28" s="71" t="s">
        <v>51</v>
      </c>
      <c r="B28" s="72"/>
      <c r="C28" s="72"/>
      <c r="D28" s="72"/>
      <c r="E28" s="72"/>
      <c r="F28" s="73"/>
      <c r="G28" s="74">
        <f t="shared" ref="G28:O28" si="7">SUM(G7:G27)</f>
        <v>16122.76</v>
      </c>
      <c r="H28" s="74">
        <f t="shared" si="7"/>
        <v>46381.19999999999</v>
      </c>
      <c r="I28" s="75">
        <f t="shared" si="7"/>
        <v>5250</v>
      </c>
      <c r="J28" s="75">
        <f t="shared" si="7"/>
        <v>67753.960000000006</v>
      </c>
      <c r="K28" s="75">
        <f t="shared" si="7"/>
        <v>3018.9599999999996</v>
      </c>
      <c r="L28" s="75">
        <f t="shared" si="7"/>
        <v>4400.83</v>
      </c>
      <c r="M28" s="75">
        <f t="shared" si="7"/>
        <v>2274.6999999999998</v>
      </c>
      <c r="N28" s="75">
        <f t="shared" si="7"/>
        <v>9694.49</v>
      </c>
      <c r="O28" s="75">
        <f t="shared" si="7"/>
        <v>58059.469999999987</v>
      </c>
      <c r="P28" s="2"/>
    </row>
    <row r="29" spans="1:16" ht="17.25" x14ac:dyDescent="0.3">
      <c r="A29" s="76"/>
      <c r="B29" s="76"/>
      <c r="C29" s="76"/>
      <c r="D29" s="76"/>
      <c r="E29" s="76"/>
      <c r="F29" s="76"/>
      <c r="G29" s="76"/>
      <c r="H29" s="77"/>
      <c r="I29" s="78"/>
      <c r="J29" s="78"/>
      <c r="K29" s="78"/>
      <c r="L29" s="78"/>
      <c r="M29" s="78"/>
      <c r="N29" s="78"/>
      <c r="O29" s="78"/>
      <c r="P29" s="2"/>
    </row>
    <row r="30" spans="1:16" ht="17.25" x14ac:dyDescent="0.3">
      <c r="A30" s="76"/>
      <c r="B30" s="76"/>
      <c r="C30" s="76"/>
      <c r="D30" s="76"/>
      <c r="E30" s="76"/>
      <c r="F30" s="76"/>
      <c r="G30" s="76"/>
      <c r="H30" s="77"/>
      <c r="I30" s="78"/>
      <c r="J30" s="78"/>
      <c r="K30" s="78"/>
      <c r="L30" s="78"/>
      <c r="M30" s="78"/>
      <c r="N30" s="78"/>
      <c r="O30" s="78"/>
      <c r="P30" s="2"/>
    </row>
    <row r="31" spans="1:16" ht="17.25" x14ac:dyDescent="0.3">
      <c r="A31" s="76"/>
      <c r="B31" s="76"/>
      <c r="C31" s="76"/>
      <c r="D31" s="76"/>
      <c r="E31" s="76"/>
      <c r="F31" s="76"/>
      <c r="G31" s="76"/>
      <c r="H31" s="77"/>
      <c r="I31" s="78"/>
      <c r="J31" s="78"/>
      <c r="K31" s="78"/>
      <c r="L31" s="78"/>
      <c r="M31" s="78"/>
      <c r="N31" s="78"/>
      <c r="O31" s="78"/>
      <c r="P31" s="2"/>
    </row>
    <row r="32" spans="1:16" ht="17.25" x14ac:dyDescent="0.3">
      <c r="A32" s="76"/>
      <c r="B32" s="76"/>
      <c r="C32" s="76"/>
      <c r="D32" s="76"/>
      <c r="E32" s="76"/>
      <c r="F32" s="76"/>
      <c r="G32" s="76"/>
      <c r="H32" s="77"/>
      <c r="I32" s="78"/>
      <c r="J32" s="78"/>
      <c r="K32" s="78"/>
      <c r="L32" s="78"/>
      <c r="M32" s="78"/>
      <c r="N32" s="78"/>
      <c r="O32" s="78"/>
      <c r="P32" s="2"/>
    </row>
    <row r="33" spans="1:16" ht="17.25" x14ac:dyDescent="0.3">
      <c r="A33" s="76"/>
      <c r="B33" s="76"/>
      <c r="C33" s="76"/>
      <c r="D33" s="76"/>
      <c r="E33" s="76"/>
      <c r="F33" s="76"/>
      <c r="G33" s="76"/>
      <c r="H33" s="77"/>
      <c r="I33" s="78"/>
      <c r="J33" s="78"/>
      <c r="K33" s="78"/>
      <c r="L33" s="78"/>
      <c r="M33" s="78"/>
      <c r="N33" s="78"/>
      <c r="O33" s="78"/>
      <c r="P33" s="2"/>
    </row>
    <row r="34" spans="1:16" ht="17.25" x14ac:dyDescent="0.3">
      <c r="A34" s="76"/>
      <c r="B34" s="76"/>
      <c r="C34" s="76"/>
      <c r="D34" s="76"/>
      <c r="E34" s="76"/>
      <c r="F34" s="76"/>
      <c r="G34" s="76"/>
      <c r="H34" s="77"/>
      <c r="I34" s="78"/>
      <c r="J34" s="78"/>
      <c r="K34" s="78"/>
      <c r="L34" s="78"/>
      <c r="M34" s="78"/>
      <c r="N34" s="78"/>
      <c r="O34" s="78"/>
      <c r="P34" s="2"/>
    </row>
    <row r="35" spans="1:16" ht="15.75" customHeight="1" thickBot="1" x14ac:dyDescent="0.35">
      <c r="A35" s="79" t="s">
        <v>52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2"/>
    </row>
    <row r="36" spans="1:16" ht="18" customHeight="1" thickBot="1" x14ac:dyDescent="0.35">
      <c r="A36" s="5" t="s">
        <v>2</v>
      </c>
      <c r="B36" s="5" t="s">
        <v>3</v>
      </c>
      <c r="C36" s="5" t="s">
        <v>53</v>
      </c>
      <c r="D36" s="5" t="s">
        <v>4</v>
      </c>
      <c r="E36" s="6" t="s">
        <v>5</v>
      </c>
      <c r="F36" s="7" t="s">
        <v>6</v>
      </c>
      <c r="G36" s="7" t="s">
        <v>7</v>
      </c>
      <c r="H36" s="8" t="s">
        <v>8</v>
      </c>
      <c r="I36" s="7" t="s">
        <v>54</v>
      </c>
      <c r="J36" s="9" t="s">
        <v>9</v>
      </c>
      <c r="K36" s="10" t="s">
        <v>10</v>
      </c>
      <c r="L36" s="11"/>
      <c r="M36" s="12"/>
      <c r="N36" s="13" t="s">
        <v>11</v>
      </c>
      <c r="O36" s="5" t="s">
        <v>12</v>
      </c>
      <c r="P36" s="2"/>
    </row>
    <row r="37" spans="1:16" ht="18" thickBot="1" x14ac:dyDescent="0.35">
      <c r="A37" s="14"/>
      <c r="B37" s="14"/>
      <c r="C37" s="14"/>
      <c r="D37" s="14"/>
      <c r="E37" s="15"/>
      <c r="F37" s="16"/>
      <c r="G37" s="17"/>
      <c r="H37" s="18"/>
      <c r="I37" s="19"/>
      <c r="J37" s="20"/>
      <c r="K37" s="21" t="s">
        <v>167</v>
      </c>
      <c r="L37" s="21" t="s">
        <v>166</v>
      </c>
      <c r="M37" s="22" t="s">
        <v>165</v>
      </c>
      <c r="N37" s="23"/>
      <c r="O37" s="14"/>
      <c r="P37" s="2"/>
    </row>
    <row r="38" spans="1:16" ht="45.75" thickBot="1" x14ac:dyDescent="0.35">
      <c r="A38" s="24"/>
      <c r="B38" s="24"/>
      <c r="C38" s="24"/>
      <c r="D38" s="24"/>
      <c r="E38" s="25"/>
      <c r="F38" s="17"/>
      <c r="G38" s="26" t="s">
        <v>13</v>
      </c>
      <c r="H38" s="27" t="s">
        <v>14</v>
      </c>
      <c r="I38" s="28" t="s">
        <v>15</v>
      </c>
      <c r="J38" s="29"/>
      <c r="K38" s="30" t="s">
        <v>16</v>
      </c>
      <c r="L38" s="30" t="s">
        <v>17</v>
      </c>
      <c r="M38" s="30" t="s">
        <v>18</v>
      </c>
      <c r="N38" s="31"/>
      <c r="O38" s="24"/>
      <c r="P38" s="2"/>
    </row>
    <row r="39" spans="1:16" ht="17.25" x14ac:dyDescent="0.3">
      <c r="A39" s="32">
        <f>(A27+1)</f>
        <v>22</v>
      </c>
      <c r="B39" s="80" t="s">
        <v>55</v>
      </c>
      <c r="C39" s="81" t="s">
        <v>56</v>
      </c>
      <c r="D39" s="34" t="s">
        <v>57</v>
      </c>
      <c r="E39" s="82">
        <v>71.400000000000006</v>
      </c>
      <c r="F39" s="32">
        <f>($F$7)</f>
        <v>30</v>
      </c>
      <c r="G39" s="36">
        <v>836.6</v>
      </c>
      <c r="H39" s="37">
        <f t="shared" ref="H39:H96" si="8">+E39*F39</f>
        <v>2142</v>
      </c>
      <c r="I39" s="38">
        <v>250</v>
      </c>
      <c r="J39" s="39">
        <f>G39+H39+I39</f>
        <v>3228.6</v>
      </c>
      <c r="K39" s="40">
        <f t="shared" ref="K39:K96" si="9">ROUND((G39+H39)*4.83%,2)</f>
        <v>143.87</v>
      </c>
      <c r="L39" s="40">
        <v>0</v>
      </c>
      <c r="M39" s="40">
        <v>0</v>
      </c>
      <c r="N39" s="40">
        <f t="shared" ref="N39:N72" si="10">ROUND(SUM(K39:M39),2)</f>
        <v>143.87</v>
      </c>
      <c r="O39" s="42">
        <f t="shared" ref="O39:O96" si="11">ROUND(J39-N39,2)</f>
        <v>3084.73</v>
      </c>
      <c r="P39" s="2"/>
    </row>
    <row r="40" spans="1:16" ht="17.25" x14ac:dyDescent="0.3">
      <c r="A40" s="43">
        <f>(A39)+1</f>
        <v>23</v>
      </c>
      <c r="B40" s="83" t="s">
        <v>55</v>
      </c>
      <c r="C40" s="55" t="s">
        <v>56</v>
      </c>
      <c r="D40" s="58" t="s">
        <v>58</v>
      </c>
      <c r="E40" s="60">
        <v>71.400000000000006</v>
      </c>
      <c r="F40" s="32">
        <f t="shared" ref="F40:F65" si="12">($F$7)</f>
        <v>30</v>
      </c>
      <c r="G40" s="47">
        <v>836.6</v>
      </c>
      <c r="H40" s="48">
        <f t="shared" si="8"/>
        <v>2142</v>
      </c>
      <c r="I40" s="49">
        <v>250</v>
      </c>
      <c r="J40" s="50">
        <f t="shared" ref="J40:J96" si="13">G40+H40+I40</f>
        <v>3228.6</v>
      </c>
      <c r="K40" s="51">
        <f t="shared" si="9"/>
        <v>143.87</v>
      </c>
      <c r="L40" s="51">
        <v>0</v>
      </c>
      <c r="M40" s="84">
        <v>351.72</v>
      </c>
      <c r="N40" s="51">
        <f t="shared" si="10"/>
        <v>495.59</v>
      </c>
      <c r="O40" s="53">
        <f t="shared" si="11"/>
        <v>2733.01</v>
      </c>
      <c r="P40" s="2"/>
    </row>
    <row r="41" spans="1:16" ht="17.25" x14ac:dyDescent="0.3">
      <c r="A41" s="43">
        <f t="shared" ref="A41:A61" si="14">(A40)+1</f>
        <v>24</v>
      </c>
      <c r="B41" s="83" t="s">
        <v>55</v>
      </c>
      <c r="C41" s="55" t="s">
        <v>56</v>
      </c>
      <c r="D41" s="58" t="s">
        <v>59</v>
      </c>
      <c r="E41" s="60">
        <v>71.400000000000006</v>
      </c>
      <c r="F41" s="32">
        <f t="shared" si="12"/>
        <v>30</v>
      </c>
      <c r="G41" s="47">
        <v>836.6</v>
      </c>
      <c r="H41" s="48">
        <f t="shared" si="8"/>
        <v>2142</v>
      </c>
      <c r="I41" s="49">
        <v>250</v>
      </c>
      <c r="J41" s="50">
        <f t="shared" si="13"/>
        <v>3228.6</v>
      </c>
      <c r="K41" s="51">
        <f t="shared" si="9"/>
        <v>143.87</v>
      </c>
      <c r="L41" s="51">
        <v>0</v>
      </c>
      <c r="M41" s="51">
        <v>0</v>
      </c>
      <c r="N41" s="51">
        <f t="shared" si="10"/>
        <v>143.87</v>
      </c>
      <c r="O41" s="53">
        <f t="shared" si="11"/>
        <v>3084.73</v>
      </c>
      <c r="P41" s="2"/>
    </row>
    <row r="42" spans="1:16" ht="17.25" x14ac:dyDescent="0.3">
      <c r="A42" s="43">
        <f t="shared" si="14"/>
        <v>25</v>
      </c>
      <c r="B42" s="83" t="s">
        <v>55</v>
      </c>
      <c r="C42" s="55" t="s">
        <v>60</v>
      </c>
      <c r="D42" s="45" t="s">
        <v>61</v>
      </c>
      <c r="E42" s="60">
        <v>71.400000000000006</v>
      </c>
      <c r="F42" s="32">
        <f t="shared" si="12"/>
        <v>30</v>
      </c>
      <c r="G42" s="47">
        <v>836.6</v>
      </c>
      <c r="H42" s="48">
        <f t="shared" si="8"/>
        <v>2142</v>
      </c>
      <c r="I42" s="49">
        <v>250</v>
      </c>
      <c r="J42" s="50">
        <f t="shared" si="13"/>
        <v>3228.6</v>
      </c>
      <c r="K42" s="51">
        <f t="shared" si="9"/>
        <v>143.87</v>
      </c>
      <c r="L42" s="51">
        <v>0</v>
      </c>
      <c r="M42" s="51">
        <v>0</v>
      </c>
      <c r="N42" s="51">
        <f t="shared" si="10"/>
        <v>143.87</v>
      </c>
      <c r="O42" s="53">
        <f t="shared" si="11"/>
        <v>3084.73</v>
      </c>
      <c r="P42" s="2"/>
    </row>
    <row r="43" spans="1:16" ht="17.25" x14ac:dyDescent="0.3">
      <c r="A43" s="43">
        <f t="shared" si="14"/>
        <v>26</v>
      </c>
      <c r="B43" s="83" t="s">
        <v>55</v>
      </c>
      <c r="C43" s="55" t="s">
        <v>62</v>
      </c>
      <c r="D43" s="45" t="s">
        <v>63</v>
      </c>
      <c r="E43" s="60">
        <v>71.400000000000006</v>
      </c>
      <c r="F43" s="32">
        <f t="shared" si="12"/>
        <v>30</v>
      </c>
      <c r="G43" s="47">
        <v>836.6</v>
      </c>
      <c r="H43" s="48">
        <f t="shared" si="8"/>
        <v>2142</v>
      </c>
      <c r="I43" s="49">
        <v>250</v>
      </c>
      <c r="J43" s="50">
        <f t="shared" si="13"/>
        <v>3228.6</v>
      </c>
      <c r="K43" s="51">
        <f t="shared" si="9"/>
        <v>143.87</v>
      </c>
      <c r="L43" s="51">
        <v>1199.5</v>
      </c>
      <c r="M43" s="51">
        <v>0</v>
      </c>
      <c r="N43" s="51">
        <f t="shared" si="10"/>
        <v>1343.37</v>
      </c>
      <c r="O43" s="53">
        <f t="shared" si="11"/>
        <v>1885.23</v>
      </c>
      <c r="P43" s="2"/>
    </row>
    <row r="44" spans="1:16" ht="17.25" x14ac:dyDescent="0.3">
      <c r="A44" s="43">
        <f t="shared" si="14"/>
        <v>27</v>
      </c>
      <c r="B44" s="83" t="s">
        <v>55</v>
      </c>
      <c r="C44" s="55" t="s">
        <v>62</v>
      </c>
      <c r="D44" s="45" t="s">
        <v>64</v>
      </c>
      <c r="E44" s="60">
        <v>71.400000000000006</v>
      </c>
      <c r="F44" s="32">
        <f t="shared" si="12"/>
        <v>30</v>
      </c>
      <c r="G44" s="47">
        <v>836.6</v>
      </c>
      <c r="H44" s="48">
        <f t="shared" si="8"/>
        <v>2142</v>
      </c>
      <c r="I44" s="49">
        <v>250</v>
      </c>
      <c r="J44" s="50">
        <f t="shared" si="13"/>
        <v>3228.6</v>
      </c>
      <c r="K44" s="51">
        <f t="shared" si="9"/>
        <v>143.87</v>
      </c>
      <c r="L44" s="51">
        <v>0</v>
      </c>
      <c r="M44" s="51">
        <v>0</v>
      </c>
      <c r="N44" s="51">
        <f t="shared" si="10"/>
        <v>143.87</v>
      </c>
      <c r="O44" s="53">
        <f t="shared" si="11"/>
        <v>3084.73</v>
      </c>
      <c r="P44" s="2"/>
    </row>
    <row r="45" spans="1:16" ht="17.25" x14ac:dyDescent="0.3">
      <c r="A45" s="43">
        <f t="shared" si="14"/>
        <v>28</v>
      </c>
      <c r="B45" s="83" t="s">
        <v>55</v>
      </c>
      <c r="C45" s="55" t="s">
        <v>62</v>
      </c>
      <c r="D45" s="45" t="s">
        <v>65</v>
      </c>
      <c r="E45" s="60">
        <v>71.400000000000006</v>
      </c>
      <c r="F45" s="32">
        <f t="shared" si="12"/>
        <v>30</v>
      </c>
      <c r="G45" s="47">
        <v>836.6</v>
      </c>
      <c r="H45" s="48">
        <f t="shared" si="8"/>
        <v>2142</v>
      </c>
      <c r="I45" s="49">
        <v>250</v>
      </c>
      <c r="J45" s="50">
        <f t="shared" si="13"/>
        <v>3228.6</v>
      </c>
      <c r="K45" s="51">
        <f t="shared" si="9"/>
        <v>143.87</v>
      </c>
      <c r="L45" s="51">
        <v>0</v>
      </c>
      <c r="M45" s="51">
        <v>0</v>
      </c>
      <c r="N45" s="51">
        <f t="shared" si="10"/>
        <v>143.87</v>
      </c>
      <c r="O45" s="53">
        <f t="shared" si="11"/>
        <v>3084.73</v>
      </c>
      <c r="P45" s="2"/>
    </row>
    <row r="46" spans="1:16" ht="17.25" x14ac:dyDescent="0.3">
      <c r="A46" s="43">
        <f t="shared" si="14"/>
        <v>29</v>
      </c>
      <c r="B46" s="83" t="s">
        <v>55</v>
      </c>
      <c r="C46" s="55" t="s">
        <v>62</v>
      </c>
      <c r="D46" s="58" t="s">
        <v>66</v>
      </c>
      <c r="E46" s="60">
        <v>71.400000000000006</v>
      </c>
      <c r="F46" s="32">
        <f t="shared" si="12"/>
        <v>30</v>
      </c>
      <c r="G46" s="47">
        <v>836.6</v>
      </c>
      <c r="H46" s="48">
        <f t="shared" si="8"/>
        <v>2142</v>
      </c>
      <c r="I46" s="49">
        <v>250</v>
      </c>
      <c r="J46" s="50">
        <f t="shared" si="13"/>
        <v>3228.6</v>
      </c>
      <c r="K46" s="51">
        <f t="shared" si="9"/>
        <v>143.87</v>
      </c>
      <c r="L46" s="51">
        <v>0</v>
      </c>
      <c r="M46" s="51">
        <v>0</v>
      </c>
      <c r="N46" s="51">
        <f t="shared" si="10"/>
        <v>143.87</v>
      </c>
      <c r="O46" s="53">
        <f t="shared" si="11"/>
        <v>3084.73</v>
      </c>
      <c r="P46" s="2"/>
    </row>
    <row r="47" spans="1:16" ht="17.25" x14ac:dyDescent="0.3">
      <c r="A47" s="43">
        <f t="shared" si="14"/>
        <v>30</v>
      </c>
      <c r="B47" s="83" t="s">
        <v>55</v>
      </c>
      <c r="C47" s="55" t="s">
        <v>62</v>
      </c>
      <c r="D47" s="58" t="s">
        <v>164</v>
      </c>
      <c r="E47" s="60">
        <v>71.400000000000006</v>
      </c>
      <c r="F47" s="32">
        <f t="shared" si="12"/>
        <v>30</v>
      </c>
      <c r="G47" s="47">
        <v>836.6</v>
      </c>
      <c r="H47" s="48">
        <f t="shared" si="8"/>
        <v>2142</v>
      </c>
      <c r="I47" s="49">
        <v>250</v>
      </c>
      <c r="J47" s="50">
        <f t="shared" si="13"/>
        <v>3228.6</v>
      </c>
      <c r="K47" s="51">
        <f t="shared" si="9"/>
        <v>143.87</v>
      </c>
      <c r="L47" s="51">
        <v>0</v>
      </c>
      <c r="M47" s="51">
        <v>0</v>
      </c>
      <c r="N47" s="51">
        <f t="shared" si="10"/>
        <v>143.87</v>
      </c>
      <c r="O47" s="53">
        <f t="shared" si="11"/>
        <v>3084.73</v>
      </c>
      <c r="P47" s="2"/>
    </row>
    <row r="48" spans="1:16" ht="17.25" x14ac:dyDescent="0.3">
      <c r="A48" s="43">
        <f t="shared" si="14"/>
        <v>31</v>
      </c>
      <c r="B48" s="83" t="s">
        <v>55</v>
      </c>
      <c r="C48" s="55" t="s">
        <v>60</v>
      </c>
      <c r="D48" s="45" t="s">
        <v>67</v>
      </c>
      <c r="E48" s="60">
        <v>71.400000000000006</v>
      </c>
      <c r="F48" s="32">
        <f t="shared" si="12"/>
        <v>30</v>
      </c>
      <c r="G48" s="47">
        <v>836.6</v>
      </c>
      <c r="H48" s="48">
        <f t="shared" si="8"/>
        <v>2142</v>
      </c>
      <c r="I48" s="49">
        <v>250</v>
      </c>
      <c r="J48" s="50">
        <f t="shared" si="13"/>
        <v>3228.6</v>
      </c>
      <c r="K48" s="51">
        <f t="shared" si="9"/>
        <v>143.87</v>
      </c>
      <c r="L48" s="51">
        <v>0</v>
      </c>
      <c r="M48" s="51">
        <v>0</v>
      </c>
      <c r="N48" s="51">
        <f t="shared" si="10"/>
        <v>143.87</v>
      </c>
      <c r="O48" s="53">
        <f t="shared" si="11"/>
        <v>3084.73</v>
      </c>
      <c r="P48" s="2"/>
    </row>
    <row r="49" spans="1:16" ht="17.25" x14ac:dyDescent="0.3">
      <c r="A49" s="43">
        <f t="shared" si="14"/>
        <v>32</v>
      </c>
      <c r="B49" s="83" t="s">
        <v>55</v>
      </c>
      <c r="C49" s="55" t="s">
        <v>60</v>
      </c>
      <c r="D49" s="45" t="s">
        <v>68</v>
      </c>
      <c r="E49" s="60">
        <v>71.400000000000006</v>
      </c>
      <c r="F49" s="32">
        <f t="shared" si="12"/>
        <v>30</v>
      </c>
      <c r="G49" s="47">
        <v>836.6</v>
      </c>
      <c r="H49" s="48">
        <f t="shared" si="8"/>
        <v>2142</v>
      </c>
      <c r="I49" s="49">
        <v>250</v>
      </c>
      <c r="J49" s="50">
        <f t="shared" si="13"/>
        <v>3228.6</v>
      </c>
      <c r="K49" s="51">
        <f t="shared" si="9"/>
        <v>143.87</v>
      </c>
      <c r="L49" s="51">
        <v>0</v>
      </c>
      <c r="M49" s="51">
        <v>0</v>
      </c>
      <c r="N49" s="51">
        <f t="shared" si="10"/>
        <v>143.87</v>
      </c>
      <c r="O49" s="53">
        <f t="shared" si="11"/>
        <v>3084.73</v>
      </c>
      <c r="P49" s="2"/>
    </row>
    <row r="50" spans="1:16" ht="17.25" x14ac:dyDescent="0.3">
      <c r="A50" s="43">
        <f t="shared" si="14"/>
        <v>33</v>
      </c>
      <c r="B50" s="83" t="s">
        <v>55</v>
      </c>
      <c r="C50" s="55" t="s">
        <v>60</v>
      </c>
      <c r="D50" s="45" t="s">
        <v>69</v>
      </c>
      <c r="E50" s="60">
        <v>71.400000000000006</v>
      </c>
      <c r="F50" s="32">
        <f t="shared" si="12"/>
        <v>30</v>
      </c>
      <c r="G50" s="47">
        <v>836.6</v>
      </c>
      <c r="H50" s="48">
        <f t="shared" si="8"/>
        <v>2142</v>
      </c>
      <c r="I50" s="49">
        <v>250</v>
      </c>
      <c r="J50" s="50">
        <f t="shared" si="13"/>
        <v>3228.6</v>
      </c>
      <c r="K50" s="51">
        <f t="shared" si="9"/>
        <v>143.87</v>
      </c>
      <c r="L50" s="51">
        <v>0</v>
      </c>
      <c r="M50" s="51">
        <v>0</v>
      </c>
      <c r="N50" s="51">
        <f t="shared" si="10"/>
        <v>143.87</v>
      </c>
      <c r="O50" s="53">
        <f t="shared" si="11"/>
        <v>3084.73</v>
      </c>
      <c r="P50" s="2"/>
    </row>
    <row r="51" spans="1:16" ht="17.25" x14ac:dyDescent="0.3">
      <c r="A51" s="43">
        <f t="shared" si="14"/>
        <v>34</v>
      </c>
      <c r="B51" s="83" t="s">
        <v>55</v>
      </c>
      <c r="C51" s="55" t="s">
        <v>60</v>
      </c>
      <c r="D51" s="58" t="s">
        <v>70</v>
      </c>
      <c r="E51" s="60">
        <v>71.400000000000006</v>
      </c>
      <c r="F51" s="32">
        <f t="shared" si="12"/>
        <v>30</v>
      </c>
      <c r="G51" s="47">
        <v>836.6</v>
      </c>
      <c r="H51" s="48">
        <f t="shared" si="8"/>
        <v>2142</v>
      </c>
      <c r="I51" s="49">
        <v>250</v>
      </c>
      <c r="J51" s="50">
        <f t="shared" si="13"/>
        <v>3228.6</v>
      </c>
      <c r="K51" s="51">
        <f t="shared" si="9"/>
        <v>143.87</v>
      </c>
      <c r="L51" s="51">
        <v>0</v>
      </c>
      <c r="M51" s="51">
        <v>0</v>
      </c>
      <c r="N51" s="51">
        <f t="shared" si="10"/>
        <v>143.87</v>
      </c>
      <c r="O51" s="53">
        <f t="shared" si="11"/>
        <v>3084.73</v>
      </c>
      <c r="P51" s="2"/>
    </row>
    <row r="52" spans="1:16" ht="17.25" x14ac:dyDescent="0.3">
      <c r="A52" s="43">
        <f t="shared" si="14"/>
        <v>35</v>
      </c>
      <c r="B52" s="83" t="s">
        <v>55</v>
      </c>
      <c r="C52" s="55" t="s">
        <v>60</v>
      </c>
      <c r="D52" s="45" t="s">
        <v>71</v>
      </c>
      <c r="E52" s="60">
        <v>71.400000000000006</v>
      </c>
      <c r="F52" s="32">
        <f t="shared" si="12"/>
        <v>30</v>
      </c>
      <c r="G52" s="47">
        <v>836.6</v>
      </c>
      <c r="H52" s="48">
        <f t="shared" si="8"/>
        <v>2142</v>
      </c>
      <c r="I52" s="49">
        <v>250</v>
      </c>
      <c r="J52" s="50">
        <f t="shared" si="13"/>
        <v>3228.6</v>
      </c>
      <c r="K52" s="51">
        <f t="shared" si="9"/>
        <v>143.87</v>
      </c>
      <c r="L52" s="51">
        <v>0</v>
      </c>
      <c r="M52" s="51">
        <v>0</v>
      </c>
      <c r="N52" s="51">
        <f t="shared" si="10"/>
        <v>143.87</v>
      </c>
      <c r="O52" s="53">
        <f t="shared" si="11"/>
        <v>3084.73</v>
      </c>
      <c r="P52" s="2"/>
    </row>
    <row r="53" spans="1:16" ht="17.25" x14ac:dyDescent="0.3">
      <c r="A53" s="43">
        <f t="shared" si="14"/>
        <v>36</v>
      </c>
      <c r="B53" s="83" t="s">
        <v>55</v>
      </c>
      <c r="C53" s="55" t="s">
        <v>60</v>
      </c>
      <c r="D53" s="58" t="s">
        <v>72</v>
      </c>
      <c r="E53" s="60">
        <v>71.400000000000006</v>
      </c>
      <c r="F53" s="32">
        <f t="shared" si="12"/>
        <v>30</v>
      </c>
      <c r="G53" s="47">
        <v>836.6</v>
      </c>
      <c r="H53" s="48">
        <f t="shared" si="8"/>
        <v>2142</v>
      </c>
      <c r="I53" s="49">
        <v>250</v>
      </c>
      <c r="J53" s="50">
        <f t="shared" si="13"/>
        <v>3228.6</v>
      </c>
      <c r="K53" s="51">
        <f t="shared" si="9"/>
        <v>143.87</v>
      </c>
      <c r="L53" s="51">
        <v>0</v>
      </c>
      <c r="M53" s="51">
        <v>0</v>
      </c>
      <c r="N53" s="51">
        <f t="shared" si="10"/>
        <v>143.87</v>
      </c>
      <c r="O53" s="53">
        <f t="shared" si="11"/>
        <v>3084.73</v>
      </c>
      <c r="P53" s="2"/>
    </row>
    <row r="54" spans="1:16" ht="17.25" x14ac:dyDescent="0.3">
      <c r="A54" s="43">
        <f t="shared" si="14"/>
        <v>37</v>
      </c>
      <c r="B54" s="83" t="s">
        <v>55</v>
      </c>
      <c r="C54" s="55" t="s">
        <v>60</v>
      </c>
      <c r="D54" s="85" t="s">
        <v>73</v>
      </c>
      <c r="E54" s="60">
        <v>71.400000000000006</v>
      </c>
      <c r="F54" s="32">
        <f t="shared" si="12"/>
        <v>30</v>
      </c>
      <c r="G54" s="47">
        <v>836.6</v>
      </c>
      <c r="H54" s="48">
        <f t="shared" si="8"/>
        <v>2142</v>
      </c>
      <c r="I54" s="49">
        <v>250</v>
      </c>
      <c r="J54" s="50">
        <f t="shared" si="13"/>
        <v>3228.6</v>
      </c>
      <c r="K54" s="51">
        <f t="shared" si="9"/>
        <v>143.87</v>
      </c>
      <c r="L54" s="51">
        <v>0</v>
      </c>
      <c r="M54" s="51">
        <v>0</v>
      </c>
      <c r="N54" s="51">
        <f t="shared" si="10"/>
        <v>143.87</v>
      </c>
      <c r="O54" s="53">
        <f t="shared" si="11"/>
        <v>3084.73</v>
      </c>
      <c r="P54" s="2"/>
    </row>
    <row r="55" spans="1:16" ht="17.25" x14ac:dyDescent="0.3">
      <c r="A55" s="43">
        <f t="shared" si="14"/>
        <v>38</v>
      </c>
      <c r="B55" s="83" t="s">
        <v>55</v>
      </c>
      <c r="C55" s="55" t="s">
        <v>60</v>
      </c>
      <c r="D55" s="58" t="s">
        <v>74</v>
      </c>
      <c r="E55" s="60">
        <v>71.400000000000006</v>
      </c>
      <c r="F55" s="32">
        <f t="shared" si="12"/>
        <v>30</v>
      </c>
      <c r="G55" s="47">
        <v>836.6</v>
      </c>
      <c r="H55" s="48">
        <f t="shared" si="8"/>
        <v>2142</v>
      </c>
      <c r="I55" s="49">
        <v>250</v>
      </c>
      <c r="J55" s="50">
        <f t="shared" si="13"/>
        <v>3228.6</v>
      </c>
      <c r="K55" s="51">
        <f t="shared" si="9"/>
        <v>143.87</v>
      </c>
      <c r="L55" s="51">
        <v>0</v>
      </c>
      <c r="M55" s="51">
        <v>351.72</v>
      </c>
      <c r="N55" s="51">
        <f t="shared" si="10"/>
        <v>495.59</v>
      </c>
      <c r="O55" s="53">
        <f t="shared" si="11"/>
        <v>2733.01</v>
      </c>
      <c r="P55" s="2"/>
    </row>
    <row r="56" spans="1:16" ht="17.25" x14ac:dyDescent="0.3">
      <c r="A56" s="43">
        <f t="shared" si="14"/>
        <v>39</v>
      </c>
      <c r="B56" s="83" t="s">
        <v>55</v>
      </c>
      <c r="C56" s="55" t="s">
        <v>60</v>
      </c>
      <c r="D56" s="58" t="s">
        <v>75</v>
      </c>
      <c r="E56" s="60">
        <v>71.400000000000006</v>
      </c>
      <c r="F56" s="32">
        <f t="shared" si="12"/>
        <v>30</v>
      </c>
      <c r="G56" s="47">
        <v>836.6</v>
      </c>
      <c r="H56" s="48">
        <f t="shared" si="8"/>
        <v>2142</v>
      </c>
      <c r="I56" s="49">
        <v>250</v>
      </c>
      <c r="J56" s="50">
        <f t="shared" si="13"/>
        <v>3228.6</v>
      </c>
      <c r="K56" s="51">
        <f t="shared" si="9"/>
        <v>143.87</v>
      </c>
      <c r="L56" s="51">
        <v>0</v>
      </c>
      <c r="M56" s="84">
        <v>417.6</v>
      </c>
      <c r="N56" s="51">
        <f t="shared" si="10"/>
        <v>561.47</v>
      </c>
      <c r="O56" s="53">
        <f t="shared" si="11"/>
        <v>2667.13</v>
      </c>
      <c r="P56" s="2"/>
    </row>
    <row r="57" spans="1:16" ht="17.25" x14ac:dyDescent="0.3">
      <c r="A57" s="43">
        <f t="shared" si="14"/>
        <v>40</v>
      </c>
      <c r="B57" s="83" t="s">
        <v>55</v>
      </c>
      <c r="C57" s="55" t="s">
        <v>60</v>
      </c>
      <c r="D57" s="58" t="s">
        <v>76</v>
      </c>
      <c r="E57" s="60">
        <v>71.400000000000006</v>
      </c>
      <c r="F57" s="32">
        <f t="shared" si="12"/>
        <v>30</v>
      </c>
      <c r="G57" s="47">
        <v>836.6</v>
      </c>
      <c r="H57" s="48">
        <f t="shared" si="8"/>
        <v>2142</v>
      </c>
      <c r="I57" s="49">
        <v>250</v>
      </c>
      <c r="J57" s="50">
        <f t="shared" si="13"/>
        <v>3228.6</v>
      </c>
      <c r="K57" s="51">
        <f t="shared" si="9"/>
        <v>143.87</v>
      </c>
      <c r="L57" s="51">
        <v>0</v>
      </c>
      <c r="M57" s="51">
        <v>700</v>
      </c>
      <c r="N57" s="51">
        <f t="shared" si="10"/>
        <v>843.87</v>
      </c>
      <c r="O57" s="53">
        <f t="shared" si="11"/>
        <v>2384.73</v>
      </c>
      <c r="P57" s="2"/>
    </row>
    <row r="58" spans="1:16" ht="17.25" x14ac:dyDescent="0.3">
      <c r="A58" s="43">
        <f t="shared" si="14"/>
        <v>41</v>
      </c>
      <c r="B58" s="83" t="s">
        <v>55</v>
      </c>
      <c r="C58" s="55" t="s">
        <v>60</v>
      </c>
      <c r="D58" s="86" t="s">
        <v>77</v>
      </c>
      <c r="E58" s="60">
        <v>71.400000000000006</v>
      </c>
      <c r="F58" s="32">
        <f t="shared" si="12"/>
        <v>30</v>
      </c>
      <c r="G58" s="47">
        <v>836.6</v>
      </c>
      <c r="H58" s="48">
        <f t="shared" si="8"/>
        <v>2142</v>
      </c>
      <c r="I58" s="49">
        <v>250</v>
      </c>
      <c r="J58" s="50">
        <f t="shared" si="13"/>
        <v>3228.6</v>
      </c>
      <c r="K58" s="51">
        <f t="shared" si="9"/>
        <v>143.87</v>
      </c>
      <c r="L58" s="51">
        <v>561.03</v>
      </c>
      <c r="M58" s="51">
        <v>0</v>
      </c>
      <c r="N58" s="51">
        <f t="shared" si="10"/>
        <v>704.9</v>
      </c>
      <c r="O58" s="53">
        <f t="shared" si="11"/>
        <v>2523.6999999999998</v>
      </c>
      <c r="P58" s="2"/>
    </row>
    <row r="59" spans="1:16" ht="17.25" x14ac:dyDescent="0.3">
      <c r="A59" s="43">
        <f t="shared" si="14"/>
        <v>42</v>
      </c>
      <c r="B59" s="83" t="s">
        <v>55</v>
      </c>
      <c r="C59" s="55" t="s">
        <v>60</v>
      </c>
      <c r="D59" s="58" t="s">
        <v>78</v>
      </c>
      <c r="E59" s="60">
        <v>71.400000000000006</v>
      </c>
      <c r="F59" s="32">
        <f t="shared" si="12"/>
        <v>30</v>
      </c>
      <c r="G59" s="47">
        <v>836.6</v>
      </c>
      <c r="H59" s="48">
        <f t="shared" si="8"/>
        <v>2142</v>
      </c>
      <c r="I59" s="49">
        <v>250</v>
      </c>
      <c r="J59" s="50">
        <f t="shared" si="13"/>
        <v>3228.6</v>
      </c>
      <c r="K59" s="51">
        <f t="shared" si="9"/>
        <v>143.87</v>
      </c>
      <c r="L59" s="51">
        <v>0</v>
      </c>
      <c r="M59" s="51">
        <v>0</v>
      </c>
      <c r="N59" s="51">
        <f t="shared" si="10"/>
        <v>143.87</v>
      </c>
      <c r="O59" s="53">
        <f t="shared" si="11"/>
        <v>3084.73</v>
      </c>
      <c r="P59" s="2"/>
    </row>
    <row r="60" spans="1:16" ht="17.25" x14ac:dyDescent="0.3">
      <c r="A60" s="43">
        <f t="shared" si="14"/>
        <v>43</v>
      </c>
      <c r="B60" s="83" t="s">
        <v>55</v>
      </c>
      <c r="C60" s="55" t="s">
        <v>60</v>
      </c>
      <c r="D60" s="58" t="s">
        <v>79</v>
      </c>
      <c r="E60" s="60">
        <v>71.400000000000006</v>
      </c>
      <c r="F60" s="32">
        <f t="shared" si="12"/>
        <v>30</v>
      </c>
      <c r="G60" s="47">
        <v>836.6</v>
      </c>
      <c r="H60" s="48">
        <f t="shared" si="8"/>
        <v>2142</v>
      </c>
      <c r="I60" s="49">
        <v>250</v>
      </c>
      <c r="J60" s="50">
        <f t="shared" si="13"/>
        <v>3228.6</v>
      </c>
      <c r="K60" s="51">
        <f t="shared" si="9"/>
        <v>143.87</v>
      </c>
      <c r="L60" s="51">
        <v>0</v>
      </c>
      <c r="M60" s="51">
        <v>0</v>
      </c>
      <c r="N60" s="51">
        <f t="shared" si="10"/>
        <v>143.87</v>
      </c>
      <c r="O60" s="53">
        <f t="shared" si="11"/>
        <v>3084.73</v>
      </c>
      <c r="P60" s="2"/>
    </row>
    <row r="61" spans="1:16" ht="17.25" x14ac:dyDescent="0.3">
      <c r="A61" s="43">
        <f t="shared" si="14"/>
        <v>44</v>
      </c>
      <c r="B61" s="83" t="s">
        <v>55</v>
      </c>
      <c r="C61" s="55" t="s">
        <v>60</v>
      </c>
      <c r="D61" s="58" t="s">
        <v>80</v>
      </c>
      <c r="E61" s="60">
        <v>71.400000000000006</v>
      </c>
      <c r="F61" s="32">
        <f t="shared" si="12"/>
        <v>30</v>
      </c>
      <c r="G61" s="47">
        <v>836.6</v>
      </c>
      <c r="H61" s="48">
        <f t="shared" si="8"/>
        <v>2142</v>
      </c>
      <c r="I61" s="49">
        <v>250</v>
      </c>
      <c r="J61" s="50">
        <f t="shared" si="13"/>
        <v>3228.6</v>
      </c>
      <c r="K61" s="51">
        <f t="shared" si="9"/>
        <v>143.87</v>
      </c>
      <c r="L61" s="51">
        <v>0</v>
      </c>
      <c r="M61" s="51">
        <v>0</v>
      </c>
      <c r="N61" s="51">
        <f t="shared" si="10"/>
        <v>143.87</v>
      </c>
      <c r="O61" s="53">
        <f t="shared" si="11"/>
        <v>3084.73</v>
      </c>
      <c r="P61" s="2"/>
    </row>
    <row r="62" spans="1:16" ht="19.5" customHeight="1" x14ac:dyDescent="0.3">
      <c r="A62" s="43">
        <f>(A61)+1</f>
        <v>45</v>
      </c>
      <c r="B62" s="83" t="s">
        <v>55</v>
      </c>
      <c r="C62" s="55" t="s">
        <v>60</v>
      </c>
      <c r="D62" s="58" t="s">
        <v>81</v>
      </c>
      <c r="E62" s="60">
        <v>71.400000000000006</v>
      </c>
      <c r="F62" s="32">
        <f t="shared" si="12"/>
        <v>30</v>
      </c>
      <c r="G62" s="47">
        <v>836.6</v>
      </c>
      <c r="H62" s="48">
        <f t="shared" si="8"/>
        <v>2142</v>
      </c>
      <c r="I62" s="49">
        <v>250</v>
      </c>
      <c r="J62" s="50">
        <f t="shared" si="13"/>
        <v>3228.6</v>
      </c>
      <c r="K62" s="51">
        <f t="shared" si="9"/>
        <v>143.87</v>
      </c>
      <c r="L62" s="51">
        <v>0</v>
      </c>
      <c r="M62" s="51">
        <v>0</v>
      </c>
      <c r="N62" s="51">
        <f t="shared" si="10"/>
        <v>143.87</v>
      </c>
      <c r="O62" s="53">
        <f t="shared" si="11"/>
        <v>3084.73</v>
      </c>
      <c r="P62" s="2"/>
    </row>
    <row r="63" spans="1:16" ht="17.25" x14ac:dyDescent="0.3">
      <c r="A63" s="43">
        <f t="shared" ref="A63:A96" si="15">(A62)+1</f>
        <v>46</v>
      </c>
      <c r="B63" s="83" t="s">
        <v>55</v>
      </c>
      <c r="C63" s="55" t="s">
        <v>60</v>
      </c>
      <c r="D63" s="45" t="s">
        <v>82</v>
      </c>
      <c r="E63" s="60">
        <v>71.400000000000006</v>
      </c>
      <c r="F63" s="32">
        <f t="shared" si="12"/>
        <v>30</v>
      </c>
      <c r="G63" s="47">
        <v>836.6</v>
      </c>
      <c r="H63" s="48">
        <f t="shared" si="8"/>
        <v>2142</v>
      </c>
      <c r="I63" s="49">
        <v>250</v>
      </c>
      <c r="J63" s="50">
        <f t="shared" si="13"/>
        <v>3228.6</v>
      </c>
      <c r="K63" s="51">
        <f t="shared" si="9"/>
        <v>143.87</v>
      </c>
      <c r="L63" s="51">
        <v>0</v>
      </c>
      <c r="M63" s="51">
        <v>0</v>
      </c>
      <c r="N63" s="51">
        <f t="shared" si="10"/>
        <v>143.87</v>
      </c>
      <c r="O63" s="53">
        <f t="shared" si="11"/>
        <v>3084.73</v>
      </c>
      <c r="P63" s="2"/>
    </row>
    <row r="64" spans="1:16" ht="17.25" x14ac:dyDescent="0.3">
      <c r="A64" s="43">
        <f t="shared" si="15"/>
        <v>47</v>
      </c>
      <c r="B64" s="83" t="s">
        <v>55</v>
      </c>
      <c r="C64" s="55" t="s">
        <v>60</v>
      </c>
      <c r="D64" s="85" t="s">
        <v>83</v>
      </c>
      <c r="E64" s="60">
        <v>71.400000000000006</v>
      </c>
      <c r="F64" s="32">
        <f t="shared" si="12"/>
        <v>30</v>
      </c>
      <c r="G64" s="47">
        <v>836.6</v>
      </c>
      <c r="H64" s="48">
        <f t="shared" si="8"/>
        <v>2142</v>
      </c>
      <c r="I64" s="49">
        <v>250</v>
      </c>
      <c r="J64" s="50">
        <f t="shared" si="13"/>
        <v>3228.6</v>
      </c>
      <c r="K64" s="51">
        <f t="shared" si="9"/>
        <v>143.87</v>
      </c>
      <c r="L64" s="51">
        <v>0</v>
      </c>
      <c r="M64" s="51">
        <v>0</v>
      </c>
      <c r="N64" s="51">
        <f t="shared" si="10"/>
        <v>143.87</v>
      </c>
      <c r="O64" s="53">
        <f t="shared" si="11"/>
        <v>3084.73</v>
      </c>
      <c r="P64" s="2"/>
    </row>
    <row r="65" spans="1:16" ht="18" thickBot="1" x14ac:dyDescent="0.35">
      <c r="A65" s="43">
        <f t="shared" si="15"/>
        <v>48</v>
      </c>
      <c r="B65" s="83" t="s">
        <v>55</v>
      </c>
      <c r="C65" s="55" t="s">
        <v>62</v>
      </c>
      <c r="D65" s="58" t="s">
        <v>84</v>
      </c>
      <c r="E65" s="60">
        <v>71.400000000000006</v>
      </c>
      <c r="F65" s="32">
        <f t="shared" si="12"/>
        <v>30</v>
      </c>
      <c r="G65" s="47">
        <v>836.6</v>
      </c>
      <c r="H65" s="48">
        <f t="shared" si="8"/>
        <v>2142</v>
      </c>
      <c r="I65" s="49">
        <v>250</v>
      </c>
      <c r="J65" s="50">
        <f t="shared" si="13"/>
        <v>3228.6</v>
      </c>
      <c r="K65" s="51">
        <f t="shared" si="9"/>
        <v>143.87</v>
      </c>
      <c r="L65" s="51">
        <v>0</v>
      </c>
      <c r="M65" s="51">
        <v>0</v>
      </c>
      <c r="N65" s="51">
        <f t="shared" si="10"/>
        <v>143.87</v>
      </c>
      <c r="O65" s="53">
        <f t="shared" si="11"/>
        <v>3084.73</v>
      </c>
      <c r="P65" s="2"/>
    </row>
    <row r="66" spans="1:16" ht="18" customHeight="1" thickBot="1" x14ac:dyDescent="0.35">
      <c r="A66" s="5" t="s">
        <v>2</v>
      </c>
      <c r="B66" s="5" t="s">
        <v>3</v>
      </c>
      <c r="C66" s="5" t="s">
        <v>53</v>
      </c>
      <c r="D66" s="5" t="s">
        <v>4</v>
      </c>
      <c r="E66" s="6" t="s">
        <v>5</v>
      </c>
      <c r="F66" s="7" t="s">
        <v>6</v>
      </c>
      <c r="G66" s="7" t="s">
        <v>7</v>
      </c>
      <c r="H66" s="8" t="s">
        <v>8</v>
      </c>
      <c r="I66" s="7" t="s">
        <v>54</v>
      </c>
      <c r="J66" s="9" t="s">
        <v>9</v>
      </c>
      <c r="K66" s="10" t="s">
        <v>10</v>
      </c>
      <c r="L66" s="11"/>
      <c r="M66" s="12"/>
      <c r="N66" s="13" t="s">
        <v>11</v>
      </c>
      <c r="O66" s="5" t="s">
        <v>12</v>
      </c>
      <c r="P66" s="2"/>
    </row>
    <row r="67" spans="1:16" ht="18" thickBot="1" x14ac:dyDescent="0.35">
      <c r="A67" s="14"/>
      <c r="B67" s="14"/>
      <c r="C67" s="14"/>
      <c r="D67" s="14"/>
      <c r="E67" s="15"/>
      <c r="F67" s="16"/>
      <c r="G67" s="17"/>
      <c r="H67" s="18"/>
      <c r="I67" s="19"/>
      <c r="J67" s="20"/>
      <c r="K67" s="21" t="s">
        <v>167</v>
      </c>
      <c r="L67" s="21" t="s">
        <v>166</v>
      </c>
      <c r="M67" s="22" t="s">
        <v>165</v>
      </c>
      <c r="N67" s="23"/>
      <c r="O67" s="14"/>
      <c r="P67" s="2"/>
    </row>
    <row r="68" spans="1:16" ht="45.75" thickBot="1" x14ac:dyDescent="0.35">
      <c r="A68" s="24"/>
      <c r="B68" s="24"/>
      <c r="C68" s="24"/>
      <c r="D68" s="24"/>
      <c r="E68" s="25"/>
      <c r="F68" s="17"/>
      <c r="G68" s="26" t="s">
        <v>13</v>
      </c>
      <c r="H68" s="27" t="s">
        <v>14</v>
      </c>
      <c r="I68" s="28" t="s">
        <v>15</v>
      </c>
      <c r="J68" s="29"/>
      <c r="K68" s="30" t="s">
        <v>16</v>
      </c>
      <c r="L68" s="30" t="s">
        <v>17</v>
      </c>
      <c r="M68" s="30" t="s">
        <v>18</v>
      </c>
      <c r="N68" s="31"/>
      <c r="O68" s="24"/>
      <c r="P68" s="2"/>
    </row>
    <row r="69" spans="1:16" ht="18" customHeight="1" x14ac:dyDescent="0.3">
      <c r="A69" s="43">
        <f>(A65)+1</f>
        <v>49</v>
      </c>
      <c r="B69" s="83" t="s">
        <v>55</v>
      </c>
      <c r="C69" s="55" t="s">
        <v>26</v>
      </c>
      <c r="D69" s="54" t="s">
        <v>85</v>
      </c>
      <c r="E69" s="87">
        <v>71.400000000000006</v>
      </c>
      <c r="F69" s="43">
        <f>($F$7)</f>
        <v>30</v>
      </c>
      <c r="G69" s="47">
        <v>836.6</v>
      </c>
      <c r="H69" s="48">
        <f t="shared" si="8"/>
        <v>2142</v>
      </c>
      <c r="I69" s="49">
        <v>250</v>
      </c>
      <c r="J69" s="50">
        <f t="shared" si="13"/>
        <v>3228.6</v>
      </c>
      <c r="K69" s="51">
        <f t="shared" si="9"/>
        <v>143.87</v>
      </c>
      <c r="L69" s="51">
        <v>0</v>
      </c>
      <c r="M69" s="84">
        <v>417.6</v>
      </c>
      <c r="N69" s="51">
        <f t="shared" si="10"/>
        <v>561.47</v>
      </c>
      <c r="O69" s="53">
        <f t="shared" si="11"/>
        <v>2667.13</v>
      </c>
      <c r="P69" s="2"/>
    </row>
    <row r="70" spans="1:16" ht="17.25" x14ac:dyDescent="0.3">
      <c r="A70" s="43">
        <f t="shared" si="15"/>
        <v>50</v>
      </c>
      <c r="B70" s="83" t="s">
        <v>86</v>
      </c>
      <c r="C70" s="55" t="s">
        <v>26</v>
      </c>
      <c r="D70" s="45" t="s">
        <v>87</v>
      </c>
      <c r="E70" s="60">
        <v>71.400000000000006</v>
      </c>
      <c r="F70" s="43">
        <f t="shared" ref="F70:F96" si="16">($F$7)</f>
        <v>30</v>
      </c>
      <c r="G70" s="47">
        <v>836.6</v>
      </c>
      <c r="H70" s="48">
        <f t="shared" si="8"/>
        <v>2142</v>
      </c>
      <c r="I70" s="49">
        <v>250</v>
      </c>
      <c r="J70" s="50">
        <f t="shared" si="13"/>
        <v>3228.6</v>
      </c>
      <c r="K70" s="51">
        <f t="shared" si="9"/>
        <v>143.87</v>
      </c>
      <c r="L70" s="51">
        <v>0</v>
      </c>
      <c r="M70" s="51">
        <v>0</v>
      </c>
      <c r="N70" s="51">
        <f t="shared" si="10"/>
        <v>143.87</v>
      </c>
      <c r="O70" s="53">
        <f t="shared" si="11"/>
        <v>3084.73</v>
      </c>
      <c r="P70" s="2"/>
    </row>
    <row r="71" spans="1:16" ht="17.25" x14ac:dyDescent="0.3">
      <c r="A71" s="43">
        <f t="shared" si="15"/>
        <v>51</v>
      </c>
      <c r="B71" s="83" t="s">
        <v>55</v>
      </c>
      <c r="C71" s="55" t="s">
        <v>26</v>
      </c>
      <c r="D71" s="58" t="s">
        <v>88</v>
      </c>
      <c r="E71" s="60">
        <v>71.400000000000006</v>
      </c>
      <c r="F71" s="43">
        <f t="shared" si="16"/>
        <v>30</v>
      </c>
      <c r="G71" s="47">
        <v>836.6</v>
      </c>
      <c r="H71" s="48">
        <f t="shared" si="8"/>
        <v>2142</v>
      </c>
      <c r="I71" s="49">
        <v>250</v>
      </c>
      <c r="J71" s="50">
        <f t="shared" si="13"/>
        <v>3228.6</v>
      </c>
      <c r="K71" s="51">
        <f t="shared" si="9"/>
        <v>143.87</v>
      </c>
      <c r="L71" s="51">
        <v>0</v>
      </c>
      <c r="M71" s="51">
        <v>0</v>
      </c>
      <c r="N71" s="51">
        <f t="shared" si="10"/>
        <v>143.87</v>
      </c>
      <c r="O71" s="53">
        <f t="shared" si="11"/>
        <v>3084.73</v>
      </c>
      <c r="P71" s="2"/>
    </row>
    <row r="72" spans="1:16" ht="17.25" x14ac:dyDescent="0.3">
      <c r="A72" s="43">
        <f t="shared" si="15"/>
        <v>52</v>
      </c>
      <c r="B72" s="83" t="s">
        <v>55</v>
      </c>
      <c r="C72" s="55" t="s">
        <v>26</v>
      </c>
      <c r="D72" s="58" t="s">
        <v>89</v>
      </c>
      <c r="E72" s="60">
        <v>71.400000000000006</v>
      </c>
      <c r="F72" s="43">
        <f t="shared" si="16"/>
        <v>30</v>
      </c>
      <c r="G72" s="47">
        <v>836.6</v>
      </c>
      <c r="H72" s="48">
        <f t="shared" si="8"/>
        <v>2142</v>
      </c>
      <c r="I72" s="49">
        <v>250</v>
      </c>
      <c r="J72" s="50">
        <f t="shared" si="13"/>
        <v>3228.6</v>
      </c>
      <c r="K72" s="51">
        <f t="shared" si="9"/>
        <v>143.87</v>
      </c>
      <c r="L72" s="51">
        <v>0</v>
      </c>
      <c r="M72" s="51">
        <v>0</v>
      </c>
      <c r="N72" s="51">
        <f t="shared" si="10"/>
        <v>143.87</v>
      </c>
      <c r="O72" s="53">
        <f t="shared" si="11"/>
        <v>3084.73</v>
      </c>
      <c r="P72" s="2"/>
    </row>
    <row r="73" spans="1:16" ht="17.25" x14ac:dyDescent="0.3">
      <c r="A73" s="43">
        <f t="shared" si="15"/>
        <v>53</v>
      </c>
      <c r="B73" s="83" t="s">
        <v>55</v>
      </c>
      <c r="C73" s="44" t="s">
        <v>26</v>
      </c>
      <c r="D73" s="45" t="s">
        <v>90</v>
      </c>
      <c r="E73" s="60">
        <v>71.400000000000006</v>
      </c>
      <c r="F73" s="43">
        <f t="shared" si="16"/>
        <v>30</v>
      </c>
      <c r="G73" s="47">
        <v>836.6</v>
      </c>
      <c r="H73" s="48">
        <f t="shared" si="8"/>
        <v>2142</v>
      </c>
      <c r="I73" s="49">
        <v>250</v>
      </c>
      <c r="J73" s="50">
        <f t="shared" si="13"/>
        <v>3228.6</v>
      </c>
      <c r="K73" s="51">
        <f t="shared" si="9"/>
        <v>143.87</v>
      </c>
      <c r="L73" s="51">
        <v>0</v>
      </c>
      <c r="M73" s="51">
        <v>0</v>
      </c>
      <c r="N73" s="51">
        <f t="shared" ref="N73:N96" si="17">ROUND(SUM(K73:M73),2)</f>
        <v>143.87</v>
      </c>
      <c r="O73" s="53">
        <f t="shared" si="11"/>
        <v>3084.73</v>
      </c>
      <c r="P73" s="2"/>
    </row>
    <row r="74" spans="1:16" ht="17.25" x14ac:dyDescent="0.3">
      <c r="A74" s="43">
        <f t="shared" si="15"/>
        <v>54</v>
      </c>
      <c r="B74" s="83" t="s">
        <v>55</v>
      </c>
      <c r="C74" s="55" t="s">
        <v>26</v>
      </c>
      <c r="D74" s="88" t="s">
        <v>91</v>
      </c>
      <c r="E74" s="60">
        <v>71.400000000000006</v>
      </c>
      <c r="F74" s="43">
        <f t="shared" si="16"/>
        <v>30</v>
      </c>
      <c r="G74" s="47">
        <v>836.6</v>
      </c>
      <c r="H74" s="48">
        <f t="shared" si="8"/>
        <v>2142</v>
      </c>
      <c r="I74" s="49">
        <v>250</v>
      </c>
      <c r="J74" s="50">
        <f t="shared" si="13"/>
        <v>3228.6</v>
      </c>
      <c r="K74" s="51">
        <f t="shared" si="9"/>
        <v>143.87</v>
      </c>
      <c r="L74" s="51">
        <v>0</v>
      </c>
      <c r="M74" s="51">
        <v>0</v>
      </c>
      <c r="N74" s="51">
        <f t="shared" si="17"/>
        <v>143.87</v>
      </c>
      <c r="O74" s="53">
        <f t="shared" si="11"/>
        <v>3084.73</v>
      </c>
      <c r="P74" s="2"/>
    </row>
    <row r="75" spans="1:16" ht="17.25" x14ac:dyDescent="0.3">
      <c r="A75" s="43">
        <f t="shared" si="15"/>
        <v>55</v>
      </c>
      <c r="B75" s="83" t="s">
        <v>55</v>
      </c>
      <c r="C75" s="55" t="s">
        <v>26</v>
      </c>
      <c r="D75" s="45" t="s">
        <v>92</v>
      </c>
      <c r="E75" s="60">
        <v>71.400000000000006</v>
      </c>
      <c r="F75" s="43">
        <f t="shared" si="16"/>
        <v>30</v>
      </c>
      <c r="G75" s="47">
        <v>836.6</v>
      </c>
      <c r="H75" s="48">
        <f t="shared" si="8"/>
        <v>2142</v>
      </c>
      <c r="I75" s="49">
        <v>250</v>
      </c>
      <c r="J75" s="50">
        <f t="shared" si="13"/>
        <v>3228.6</v>
      </c>
      <c r="K75" s="51">
        <f t="shared" si="9"/>
        <v>143.87</v>
      </c>
      <c r="L75" s="51">
        <v>0</v>
      </c>
      <c r="M75" s="51">
        <v>0</v>
      </c>
      <c r="N75" s="51">
        <f t="shared" si="17"/>
        <v>143.87</v>
      </c>
      <c r="O75" s="53">
        <f t="shared" si="11"/>
        <v>3084.73</v>
      </c>
      <c r="P75" s="2"/>
    </row>
    <row r="76" spans="1:16" ht="17.25" x14ac:dyDescent="0.3">
      <c r="A76" s="43">
        <f t="shared" si="15"/>
        <v>56</v>
      </c>
      <c r="B76" s="83" t="s">
        <v>55</v>
      </c>
      <c r="C76" s="55" t="s">
        <v>26</v>
      </c>
      <c r="D76" s="45" t="s">
        <v>93</v>
      </c>
      <c r="E76" s="60">
        <v>71.400000000000006</v>
      </c>
      <c r="F76" s="43">
        <f t="shared" si="16"/>
        <v>30</v>
      </c>
      <c r="G76" s="47">
        <v>836.6</v>
      </c>
      <c r="H76" s="48">
        <f t="shared" si="8"/>
        <v>2142</v>
      </c>
      <c r="I76" s="49">
        <v>250</v>
      </c>
      <c r="J76" s="50">
        <f t="shared" si="13"/>
        <v>3228.6</v>
      </c>
      <c r="K76" s="51">
        <f t="shared" si="9"/>
        <v>143.87</v>
      </c>
      <c r="L76" s="51">
        <v>0</v>
      </c>
      <c r="M76" s="51">
        <v>0</v>
      </c>
      <c r="N76" s="51">
        <f t="shared" si="17"/>
        <v>143.87</v>
      </c>
      <c r="O76" s="53">
        <f t="shared" si="11"/>
        <v>3084.73</v>
      </c>
      <c r="P76" s="2"/>
    </row>
    <row r="77" spans="1:16" ht="17.25" x14ac:dyDescent="0.3">
      <c r="A77" s="43">
        <f t="shared" si="15"/>
        <v>57</v>
      </c>
      <c r="B77" s="83" t="s">
        <v>55</v>
      </c>
      <c r="C77" s="55" t="s">
        <v>26</v>
      </c>
      <c r="D77" s="45" t="s">
        <v>94</v>
      </c>
      <c r="E77" s="60">
        <v>71.400000000000006</v>
      </c>
      <c r="F77" s="43">
        <f t="shared" si="16"/>
        <v>30</v>
      </c>
      <c r="G77" s="47">
        <v>836.6</v>
      </c>
      <c r="H77" s="48">
        <f t="shared" si="8"/>
        <v>2142</v>
      </c>
      <c r="I77" s="49">
        <v>250</v>
      </c>
      <c r="J77" s="50">
        <f t="shared" si="13"/>
        <v>3228.6</v>
      </c>
      <c r="K77" s="51">
        <f t="shared" si="9"/>
        <v>143.87</v>
      </c>
      <c r="L77" s="51">
        <v>0</v>
      </c>
      <c r="M77" s="51">
        <v>212</v>
      </c>
      <c r="N77" s="51">
        <f t="shared" si="17"/>
        <v>355.87</v>
      </c>
      <c r="O77" s="53">
        <f t="shared" si="11"/>
        <v>2872.73</v>
      </c>
      <c r="P77" s="2"/>
    </row>
    <row r="78" spans="1:16" ht="17.25" x14ac:dyDescent="0.3">
      <c r="A78" s="43">
        <f t="shared" si="15"/>
        <v>58</v>
      </c>
      <c r="B78" s="83" t="s">
        <v>55</v>
      </c>
      <c r="C78" s="55" t="s">
        <v>26</v>
      </c>
      <c r="D78" s="45" t="s">
        <v>95</v>
      </c>
      <c r="E78" s="60">
        <v>71.400000000000006</v>
      </c>
      <c r="F78" s="43">
        <f t="shared" si="16"/>
        <v>30</v>
      </c>
      <c r="G78" s="47">
        <v>836.6</v>
      </c>
      <c r="H78" s="48">
        <f t="shared" si="8"/>
        <v>2142</v>
      </c>
      <c r="I78" s="49">
        <v>250</v>
      </c>
      <c r="J78" s="50">
        <f t="shared" si="13"/>
        <v>3228.6</v>
      </c>
      <c r="K78" s="51">
        <f t="shared" si="9"/>
        <v>143.87</v>
      </c>
      <c r="L78" s="51">
        <v>0</v>
      </c>
      <c r="M78" s="51">
        <v>0</v>
      </c>
      <c r="N78" s="51">
        <f t="shared" si="17"/>
        <v>143.87</v>
      </c>
      <c r="O78" s="53">
        <f t="shared" si="11"/>
        <v>3084.73</v>
      </c>
      <c r="P78" s="2"/>
    </row>
    <row r="79" spans="1:16" ht="17.25" x14ac:dyDescent="0.3">
      <c r="A79" s="43">
        <f t="shared" si="15"/>
        <v>59</v>
      </c>
      <c r="B79" s="83" t="s">
        <v>55</v>
      </c>
      <c r="C79" s="55" t="s">
        <v>26</v>
      </c>
      <c r="D79" s="45" t="s">
        <v>96</v>
      </c>
      <c r="E79" s="60">
        <v>71.400000000000006</v>
      </c>
      <c r="F79" s="43">
        <f t="shared" si="16"/>
        <v>30</v>
      </c>
      <c r="G79" s="47">
        <v>836.6</v>
      </c>
      <c r="H79" s="48">
        <f t="shared" si="8"/>
        <v>2142</v>
      </c>
      <c r="I79" s="49">
        <v>250</v>
      </c>
      <c r="J79" s="50">
        <f t="shared" si="13"/>
        <v>3228.6</v>
      </c>
      <c r="K79" s="51">
        <f t="shared" si="9"/>
        <v>143.87</v>
      </c>
      <c r="L79" s="51">
        <v>0</v>
      </c>
      <c r="M79" s="51">
        <v>0</v>
      </c>
      <c r="N79" s="51">
        <f t="shared" si="17"/>
        <v>143.87</v>
      </c>
      <c r="O79" s="53">
        <f t="shared" si="11"/>
        <v>3084.73</v>
      </c>
      <c r="P79" s="2"/>
    </row>
    <row r="80" spans="1:16" ht="17.25" x14ac:dyDescent="0.3">
      <c r="A80" s="43">
        <f t="shared" si="15"/>
        <v>60</v>
      </c>
      <c r="B80" s="83" t="s">
        <v>55</v>
      </c>
      <c r="C80" s="55" t="s">
        <v>26</v>
      </c>
      <c r="D80" s="45" t="s">
        <v>97</v>
      </c>
      <c r="E80" s="60">
        <v>71.400000000000006</v>
      </c>
      <c r="F80" s="43">
        <f t="shared" si="16"/>
        <v>30</v>
      </c>
      <c r="G80" s="47">
        <v>836.6</v>
      </c>
      <c r="H80" s="48">
        <f t="shared" si="8"/>
        <v>2142</v>
      </c>
      <c r="I80" s="49">
        <v>250</v>
      </c>
      <c r="J80" s="50">
        <f t="shared" si="13"/>
        <v>3228.6</v>
      </c>
      <c r="K80" s="51">
        <f t="shared" si="9"/>
        <v>143.87</v>
      </c>
      <c r="L80" s="51">
        <v>0</v>
      </c>
      <c r="M80" s="51">
        <v>0</v>
      </c>
      <c r="N80" s="51">
        <f t="shared" si="17"/>
        <v>143.87</v>
      </c>
      <c r="O80" s="53">
        <f t="shared" si="11"/>
        <v>3084.73</v>
      </c>
      <c r="P80" s="2"/>
    </row>
    <row r="81" spans="1:16" ht="17.25" x14ac:dyDescent="0.3">
      <c r="A81" s="43">
        <f t="shared" si="15"/>
        <v>61</v>
      </c>
      <c r="B81" s="83" t="s">
        <v>55</v>
      </c>
      <c r="C81" s="55" t="s">
        <v>26</v>
      </c>
      <c r="D81" s="45" t="s">
        <v>98</v>
      </c>
      <c r="E81" s="60">
        <v>71.400000000000006</v>
      </c>
      <c r="F81" s="43">
        <f t="shared" si="16"/>
        <v>30</v>
      </c>
      <c r="G81" s="47">
        <v>836.6</v>
      </c>
      <c r="H81" s="48">
        <f t="shared" si="8"/>
        <v>2142</v>
      </c>
      <c r="I81" s="49">
        <v>250</v>
      </c>
      <c r="J81" s="50">
        <f t="shared" si="13"/>
        <v>3228.6</v>
      </c>
      <c r="K81" s="51">
        <f t="shared" si="9"/>
        <v>143.87</v>
      </c>
      <c r="L81" s="51">
        <v>0</v>
      </c>
      <c r="M81" s="51">
        <v>0</v>
      </c>
      <c r="N81" s="51">
        <f t="shared" si="17"/>
        <v>143.87</v>
      </c>
      <c r="O81" s="53">
        <f t="shared" si="11"/>
        <v>3084.73</v>
      </c>
      <c r="P81" s="2"/>
    </row>
    <row r="82" spans="1:16" ht="17.25" x14ac:dyDescent="0.3">
      <c r="A82" s="43">
        <f t="shared" si="15"/>
        <v>62</v>
      </c>
      <c r="B82" s="83" t="s">
        <v>55</v>
      </c>
      <c r="C82" s="55" t="s">
        <v>26</v>
      </c>
      <c r="D82" s="54" t="s">
        <v>99</v>
      </c>
      <c r="E82" s="60">
        <v>71.400000000000006</v>
      </c>
      <c r="F82" s="43">
        <f t="shared" si="16"/>
        <v>30</v>
      </c>
      <c r="G82" s="47">
        <v>836.6</v>
      </c>
      <c r="H82" s="48">
        <f t="shared" si="8"/>
        <v>2142</v>
      </c>
      <c r="I82" s="49">
        <v>250</v>
      </c>
      <c r="J82" s="50">
        <f t="shared" si="13"/>
        <v>3228.6</v>
      </c>
      <c r="K82" s="51">
        <f t="shared" si="9"/>
        <v>143.87</v>
      </c>
      <c r="L82" s="51">
        <v>0</v>
      </c>
      <c r="M82" s="51">
        <v>0</v>
      </c>
      <c r="N82" s="51">
        <f t="shared" si="17"/>
        <v>143.87</v>
      </c>
      <c r="O82" s="53">
        <f t="shared" si="11"/>
        <v>3084.73</v>
      </c>
      <c r="P82" s="2"/>
    </row>
    <row r="83" spans="1:16" ht="17.25" x14ac:dyDescent="0.3">
      <c r="A83" s="43">
        <f t="shared" si="15"/>
        <v>63</v>
      </c>
      <c r="B83" s="83" t="s">
        <v>55</v>
      </c>
      <c r="C83" s="55" t="s">
        <v>26</v>
      </c>
      <c r="D83" s="45" t="s">
        <v>100</v>
      </c>
      <c r="E83" s="60">
        <v>71.400000000000006</v>
      </c>
      <c r="F83" s="43">
        <f t="shared" si="16"/>
        <v>30</v>
      </c>
      <c r="G83" s="47">
        <v>836.6</v>
      </c>
      <c r="H83" s="48">
        <f t="shared" si="8"/>
        <v>2142</v>
      </c>
      <c r="I83" s="49">
        <v>250</v>
      </c>
      <c r="J83" s="50">
        <f t="shared" si="13"/>
        <v>3228.6</v>
      </c>
      <c r="K83" s="51">
        <f t="shared" si="9"/>
        <v>143.87</v>
      </c>
      <c r="L83" s="51">
        <v>0</v>
      </c>
      <c r="M83" s="51">
        <v>0</v>
      </c>
      <c r="N83" s="51">
        <f t="shared" si="17"/>
        <v>143.87</v>
      </c>
      <c r="O83" s="53">
        <f t="shared" si="11"/>
        <v>3084.73</v>
      </c>
      <c r="P83" s="2"/>
    </row>
    <row r="84" spans="1:16" ht="17.25" x14ac:dyDescent="0.3">
      <c r="A84" s="43">
        <f t="shared" si="15"/>
        <v>64</v>
      </c>
      <c r="B84" s="83" t="s">
        <v>55</v>
      </c>
      <c r="C84" s="55" t="s">
        <v>26</v>
      </c>
      <c r="D84" s="45" t="s">
        <v>101</v>
      </c>
      <c r="E84" s="60">
        <v>71.400000000000006</v>
      </c>
      <c r="F84" s="43">
        <f t="shared" si="16"/>
        <v>30</v>
      </c>
      <c r="G84" s="47">
        <v>836.6</v>
      </c>
      <c r="H84" s="48">
        <f t="shared" si="8"/>
        <v>2142</v>
      </c>
      <c r="I84" s="49">
        <v>250</v>
      </c>
      <c r="J84" s="50">
        <f t="shared" si="13"/>
        <v>3228.6</v>
      </c>
      <c r="K84" s="51">
        <f t="shared" si="9"/>
        <v>143.87</v>
      </c>
      <c r="L84" s="51">
        <v>0</v>
      </c>
      <c r="M84" s="51">
        <v>0</v>
      </c>
      <c r="N84" s="51">
        <f t="shared" si="17"/>
        <v>143.87</v>
      </c>
      <c r="O84" s="53">
        <f t="shared" si="11"/>
        <v>3084.73</v>
      </c>
      <c r="P84" s="2"/>
    </row>
    <row r="85" spans="1:16" ht="17.25" x14ac:dyDescent="0.3">
      <c r="A85" s="43">
        <f t="shared" si="15"/>
        <v>65</v>
      </c>
      <c r="B85" s="83" t="s">
        <v>55</v>
      </c>
      <c r="C85" s="55" t="s">
        <v>26</v>
      </c>
      <c r="D85" s="45" t="s">
        <v>102</v>
      </c>
      <c r="E85" s="60">
        <v>71.400000000000006</v>
      </c>
      <c r="F85" s="43">
        <f>($F$7)</f>
        <v>30</v>
      </c>
      <c r="G85" s="47">
        <v>836.6</v>
      </c>
      <c r="H85" s="48">
        <f t="shared" si="8"/>
        <v>2142</v>
      </c>
      <c r="I85" s="49">
        <v>250</v>
      </c>
      <c r="J85" s="50">
        <f t="shared" si="13"/>
        <v>3228.6</v>
      </c>
      <c r="K85" s="51">
        <f t="shared" si="9"/>
        <v>143.87</v>
      </c>
      <c r="L85" s="51">
        <v>0</v>
      </c>
      <c r="M85" s="51">
        <v>0</v>
      </c>
      <c r="N85" s="51">
        <f t="shared" si="17"/>
        <v>143.87</v>
      </c>
      <c r="O85" s="53">
        <f t="shared" si="11"/>
        <v>3084.73</v>
      </c>
      <c r="P85" s="2"/>
    </row>
    <row r="86" spans="1:16" ht="17.25" x14ac:dyDescent="0.3">
      <c r="A86" s="43">
        <f t="shared" si="15"/>
        <v>66</v>
      </c>
      <c r="B86" s="83" t="s">
        <v>55</v>
      </c>
      <c r="C86" s="55" t="s">
        <v>26</v>
      </c>
      <c r="D86" s="45" t="s">
        <v>103</v>
      </c>
      <c r="E86" s="60">
        <v>71.400000000000006</v>
      </c>
      <c r="F86" s="43">
        <f t="shared" si="16"/>
        <v>30</v>
      </c>
      <c r="G86" s="47">
        <v>836.6</v>
      </c>
      <c r="H86" s="48">
        <f t="shared" si="8"/>
        <v>2142</v>
      </c>
      <c r="I86" s="49">
        <v>250</v>
      </c>
      <c r="J86" s="50">
        <f t="shared" si="13"/>
        <v>3228.6</v>
      </c>
      <c r="K86" s="51">
        <f t="shared" si="9"/>
        <v>143.87</v>
      </c>
      <c r="L86" s="51">
        <v>0</v>
      </c>
      <c r="M86" s="51">
        <v>0</v>
      </c>
      <c r="N86" s="51">
        <f t="shared" si="17"/>
        <v>143.87</v>
      </c>
      <c r="O86" s="53">
        <f t="shared" si="11"/>
        <v>3084.73</v>
      </c>
      <c r="P86" s="2"/>
    </row>
    <row r="87" spans="1:16" ht="17.25" x14ac:dyDescent="0.3">
      <c r="A87" s="43">
        <f t="shared" si="15"/>
        <v>67</v>
      </c>
      <c r="B87" s="83" t="s">
        <v>55</v>
      </c>
      <c r="C87" s="55" t="s">
        <v>26</v>
      </c>
      <c r="D87" s="58" t="s">
        <v>104</v>
      </c>
      <c r="E87" s="60">
        <v>71.400000000000006</v>
      </c>
      <c r="F87" s="43">
        <f t="shared" si="16"/>
        <v>30</v>
      </c>
      <c r="G87" s="47">
        <v>836.6</v>
      </c>
      <c r="H87" s="48">
        <f t="shared" si="8"/>
        <v>2142</v>
      </c>
      <c r="I87" s="49">
        <v>250</v>
      </c>
      <c r="J87" s="50">
        <f t="shared" si="13"/>
        <v>3228.6</v>
      </c>
      <c r="K87" s="51">
        <f t="shared" si="9"/>
        <v>143.87</v>
      </c>
      <c r="L87" s="51">
        <v>0</v>
      </c>
      <c r="M87" s="51">
        <v>0</v>
      </c>
      <c r="N87" s="51">
        <f t="shared" si="17"/>
        <v>143.87</v>
      </c>
      <c r="O87" s="53">
        <f t="shared" si="11"/>
        <v>3084.73</v>
      </c>
      <c r="P87" s="2"/>
    </row>
    <row r="88" spans="1:16" ht="17.25" x14ac:dyDescent="0.3">
      <c r="A88" s="43">
        <f t="shared" si="15"/>
        <v>68</v>
      </c>
      <c r="B88" s="83" t="s">
        <v>55</v>
      </c>
      <c r="C88" s="55" t="s">
        <v>26</v>
      </c>
      <c r="D88" s="58" t="s">
        <v>105</v>
      </c>
      <c r="E88" s="60">
        <v>71.400000000000006</v>
      </c>
      <c r="F88" s="43">
        <f t="shared" si="16"/>
        <v>30</v>
      </c>
      <c r="G88" s="47">
        <v>836.6</v>
      </c>
      <c r="H88" s="48">
        <f t="shared" si="8"/>
        <v>2142</v>
      </c>
      <c r="I88" s="49">
        <v>250</v>
      </c>
      <c r="J88" s="50">
        <f t="shared" si="13"/>
        <v>3228.6</v>
      </c>
      <c r="K88" s="51">
        <f t="shared" si="9"/>
        <v>143.87</v>
      </c>
      <c r="L88" s="51">
        <v>0</v>
      </c>
      <c r="M88" s="51">
        <v>0</v>
      </c>
      <c r="N88" s="51">
        <f t="shared" si="17"/>
        <v>143.87</v>
      </c>
      <c r="O88" s="53">
        <f t="shared" si="11"/>
        <v>3084.73</v>
      </c>
      <c r="P88" s="2"/>
    </row>
    <row r="89" spans="1:16" ht="17.25" x14ac:dyDescent="0.3">
      <c r="A89" s="43">
        <f t="shared" si="15"/>
        <v>69</v>
      </c>
      <c r="B89" s="83" t="s">
        <v>55</v>
      </c>
      <c r="C89" s="55" t="s">
        <v>26</v>
      </c>
      <c r="D89" s="58" t="s">
        <v>106</v>
      </c>
      <c r="E89" s="60">
        <v>71.400000000000006</v>
      </c>
      <c r="F89" s="43">
        <f t="shared" si="16"/>
        <v>30</v>
      </c>
      <c r="G89" s="47">
        <v>836.6</v>
      </c>
      <c r="H89" s="48">
        <f t="shared" si="8"/>
        <v>2142</v>
      </c>
      <c r="I89" s="49">
        <v>250</v>
      </c>
      <c r="J89" s="50">
        <f t="shared" si="13"/>
        <v>3228.6</v>
      </c>
      <c r="K89" s="51">
        <f t="shared" si="9"/>
        <v>143.87</v>
      </c>
      <c r="L89" s="51">
        <v>0</v>
      </c>
      <c r="M89" s="51">
        <v>0</v>
      </c>
      <c r="N89" s="51">
        <f t="shared" si="17"/>
        <v>143.87</v>
      </c>
      <c r="O89" s="53">
        <f t="shared" si="11"/>
        <v>3084.73</v>
      </c>
      <c r="P89" s="2"/>
    </row>
    <row r="90" spans="1:16" ht="17.25" x14ac:dyDescent="0.3">
      <c r="A90" s="43">
        <f t="shared" si="15"/>
        <v>70</v>
      </c>
      <c r="B90" s="83" t="s">
        <v>55</v>
      </c>
      <c r="C90" s="55" t="s">
        <v>26</v>
      </c>
      <c r="D90" s="58" t="s">
        <v>107</v>
      </c>
      <c r="E90" s="60">
        <v>71.400000000000006</v>
      </c>
      <c r="F90" s="43">
        <f t="shared" si="16"/>
        <v>30</v>
      </c>
      <c r="G90" s="47">
        <v>836.6</v>
      </c>
      <c r="H90" s="48">
        <f t="shared" si="8"/>
        <v>2142</v>
      </c>
      <c r="I90" s="49">
        <v>250</v>
      </c>
      <c r="J90" s="50">
        <f t="shared" si="13"/>
        <v>3228.6</v>
      </c>
      <c r="K90" s="51">
        <f t="shared" si="9"/>
        <v>143.87</v>
      </c>
      <c r="L90" s="51">
        <v>0</v>
      </c>
      <c r="M90" s="51">
        <v>0</v>
      </c>
      <c r="N90" s="51">
        <f t="shared" si="17"/>
        <v>143.87</v>
      </c>
      <c r="O90" s="53">
        <f t="shared" si="11"/>
        <v>3084.73</v>
      </c>
      <c r="P90" s="2"/>
    </row>
    <row r="91" spans="1:16" ht="17.25" x14ac:dyDescent="0.3">
      <c r="A91" s="43">
        <f t="shared" si="15"/>
        <v>71</v>
      </c>
      <c r="B91" s="83" t="s">
        <v>55</v>
      </c>
      <c r="C91" s="55" t="s">
        <v>26</v>
      </c>
      <c r="D91" s="58" t="s">
        <v>108</v>
      </c>
      <c r="E91" s="60">
        <v>71.400000000000006</v>
      </c>
      <c r="F91" s="43">
        <f t="shared" si="16"/>
        <v>30</v>
      </c>
      <c r="G91" s="47">
        <v>836.6</v>
      </c>
      <c r="H91" s="48">
        <f t="shared" si="8"/>
        <v>2142</v>
      </c>
      <c r="I91" s="49">
        <v>250</v>
      </c>
      <c r="J91" s="50">
        <f t="shared" si="13"/>
        <v>3228.6</v>
      </c>
      <c r="K91" s="51">
        <f t="shared" si="9"/>
        <v>143.87</v>
      </c>
      <c r="L91" s="51">
        <v>0</v>
      </c>
      <c r="M91" s="51">
        <v>0</v>
      </c>
      <c r="N91" s="51">
        <f t="shared" si="17"/>
        <v>143.87</v>
      </c>
      <c r="O91" s="53">
        <f t="shared" si="11"/>
        <v>3084.73</v>
      </c>
      <c r="P91" s="2"/>
    </row>
    <row r="92" spans="1:16" ht="17.25" x14ac:dyDescent="0.3">
      <c r="A92" s="43">
        <f t="shared" si="15"/>
        <v>72</v>
      </c>
      <c r="B92" s="83" t="s">
        <v>86</v>
      </c>
      <c r="C92" s="55" t="s">
        <v>26</v>
      </c>
      <c r="D92" s="58" t="s">
        <v>109</v>
      </c>
      <c r="E92" s="60">
        <v>71.400000000000006</v>
      </c>
      <c r="F92" s="43">
        <f t="shared" si="16"/>
        <v>30</v>
      </c>
      <c r="G92" s="47">
        <v>836.6</v>
      </c>
      <c r="H92" s="48">
        <f t="shared" si="8"/>
        <v>2142</v>
      </c>
      <c r="I92" s="49">
        <v>250</v>
      </c>
      <c r="J92" s="50">
        <f t="shared" si="13"/>
        <v>3228.6</v>
      </c>
      <c r="K92" s="51">
        <f t="shared" si="9"/>
        <v>143.87</v>
      </c>
      <c r="L92" s="51">
        <v>0</v>
      </c>
      <c r="M92" s="51">
        <v>0</v>
      </c>
      <c r="N92" s="51">
        <f t="shared" si="17"/>
        <v>143.87</v>
      </c>
      <c r="O92" s="53">
        <f t="shared" si="11"/>
        <v>3084.73</v>
      </c>
      <c r="P92" s="2"/>
    </row>
    <row r="93" spans="1:16" ht="17.25" x14ac:dyDescent="0.3">
      <c r="A93" s="43">
        <f t="shared" si="15"/>
        <v>73</v>
      </c>
      <c r="B93" s="89" t="s">
        <v>55</v>
      </c>
      <c r="C93" s="90" t="s">
        <v>26</v>
      </c>
      <c r="D93" s="91" t="s">
        <v>110</v>
      </c>
      <c r="E93" s="92">
        <v>71.400000000000006</v>
      </c>
      <c r="F93" s="43">
        <f t="shared" si="16"/>
        <v>30</v>
      </c>
      <c r="G93" s="65">
        <v>836.6</v>
      </c>
      <c r="H93" s="66">
        <f t="shared" si="8"/>
        <v>2142</v>
      </c>
      <c r="I93" s="67">
        <v>250</v>
      </c>
      <c r="J93" s="93">
        <f t="shared" si="13"/>
        <v>3228.6</v>
      </c>
      <c r="K93" s="69">
        <f t="shared" si="9"/>
        <v>143.87</v>
      </c>
      <c r="L93" s="69">
        <v>0</v>
      </c>
      <c r="M93" s="69">
        <v>0</v>
      </c>
      <c r="N93" s="69">
        <f t="shared" si="17"/>
        <v>143.87</v>
      </c>
      <c r="O93" s="70">
        <f t="shared" si="11"/>
        <v>3084.73</v>
      </c>
      <c r="P93" s="2"/>
    </row>
    <row r="94" spans="1:16" ht="17.25" x14ac:dyDescent="0.3">
      <c r="A94" s="43">
        <f t="shared" si="15"/>
        <v>74</v>
      </c>
      <c r="B94" s="83" t="s">
        <v>55</v>
      </c>
      <c r="C94" s="45" t="s">
        <v>111</v>
      </c>
      <c r="D94" s="58" t="s">
        <v>112</v>
      </c>
      <c r="E94" s="46">
        <v>71.400000000000006</v>
      </c>
      <c r="F94" s="43">
        <f t="shared" si="16"/>
        <v>30</v>
      </c>
      <c r="G94" s="47">
        <v>836.6</v>
      </c>
      <c r="H94" s="48">
        <f t="shared" si="8"/>
        <v>2142</v>
      </c>
      <c r="I94" s="49">
        <v>250</v>
      </c>
      <c r="J94" s="50">
        <f t="shared" si="13"/>
        <v>3228.6</v>
      </c>
      <c r="K94" s="51">
        <f t="shared" si="9"/>
        <v>143.87</v>
      </c>
      <c r="L94" s="51">
        <v>0</v>
      </c>
      <c r="M94" s="51">
        <v>0</v>
      </c>
      <c r="N94" s="51">
        <f t="shared" si="17"/>
        <v>143.87</v>
      </c>
      <c r="O94" s="53">
        <f t="shared" si="11"/>
        <v>3084.73</v>
      </c>
      <c r="P94" s="2"/>
    </row>
    <row r="95" spans="1:16" ht="17.25" x14ac:dyDescent="0.3">
      <c r="A95" s="43">
        <f t="shared" si="15"/>
        <v>75</v>
      </c>
      <c r="B95" s="83" t="s">
        <v>55</v>
      </c>
      <c r="C95" s="45" t="s">
        <v>111</v>
      </c>
      <c r="D95" s="58" t="s">
        <v>113</v>
      </c>
      <c r="E95" s="46">
        <v>71.400000000000006</v>
      </c>
      <c r="F95" s="43">
        <f t="shared" si="16"/>
        <v>30</v>
      </c>
      <c r="G95" s="47">
        <v>836.6</v>
      </c>
      <c r="H95" s="48">
        <f t="shared" si="8"/>
        <v>2142</v>
      </c>
      <c r="I95" s="49">
        <v>250</v>
      </c>
      <c r="J95" s="50">
        <f t="shared" si="13"/>
        <v>3228.6</v>
      </c>
      <c r="K95" s="51">
        <f t="shared" si="9"/>
        <v>143.87</v>
      </c>
      <c r="L95" s="51">
        <v>0</v>
      </c>
      <c r="M95" s="51">
        <v>0</v>
      </c>
      <c r="N95" s="51">
        <f t="shared" si="17"/>
        <v>143.87</v>
      </c>
      <c r="O95" s="53">
        <f t="shared" si="11"/>
        <v>3084.73</v>
      </c>
      <c r="P95" s="2"/>
    </row>
    <row r="96" spans="1:16" ht="18" thickBot="1" x14ac:dyDescent="0.35">
      <c r="A96" s="43">
        <f t="shared" si="15"/>
        <v>76</v>
      </c>
      <c r="B96" s="83" t="s">
        <v>55</v>
      </c>
      <c r="C96" s="45" t="s">
        <v>111</v>
      </c>
      <c r="D96" s="86" t="s">
        <v>114</v>
      </c>
      <c r="E96" s="46">
        <v>71.400000000000006</v>
      </c>
      <c r="F96" s="43">
        <f t="shared" si="16"/>
        <v>30</v>
      </c>
      <c r="G96" s="47">
        <v>836.6</v>
      </c>
      <c r="H96" s="48">
        <f t="shared" si="8"/>
        <v>2142</v>
      </c>
      <c r="I96" s="49">
        <v>250</v>
      </c>
      <c r="J96" s="50">
        <f t="shared" si="13"/>
        <v>3228.6</v>
      </c>
      <c r="K96" s="51">
        <f t="shared" si="9"/>
        <v>143.87</v>
      </c>
      <c r="L96" s="94">
        <v>0</v>
      </c>
      <c r="M96" s="94">
        <v>0</v>
      </c>
      <c r="N96" s="51">
        <f t="shared" si="17"/>
        <v>143.87</v>
      </c>
      <c r="O96" s="53">
        <f t="shared" si="11"/>
        <v>3084.73</v>
      </c>
      <c r="P96" s="2"/>
    </row>
    <row r="97" spans="1:16" ht="18" thickBot="1" x14ac:dyDescent="0.35">
      <c r="A97" s="71" t="s">
        <v>51</v>
      </c>
      <c r="B97" s="72"/>
      <c r="C97" s="72"/>
      <c r="D97" s="72"/>
      <c r="E97" s="72"/>
      <c r="F97" s="73"/>
      <c r="G97" s="95">
        <f>SUM(G39:G95)</f>
        <v>45176.399999999958</v>
      </c>
      <c r="H97" s="95">
        <f>SUM(H39:H95)</f>
        <v>115668</v>
      </c>
      <c r="I97" s="95">
        <f>SUM(I39:I95)</f>
        <v>13500</v>
      </c>
      <c r="J97" s="95">
        <f t="shared" ref="J97:O97" si="18">SUM(J39:J96)</f>
        <v>177573.00000000017</v>
      </c>
      <c r="K97" s="95">
        <f t="shared" si="18"/>
        <v>7912.8499999999949</v>
      </c>
      <c r="L97" s="95">
        <f t="shared" si="18"/>
        <v>1760.53</v>
      </c>
      <c r="M97" s="95">
        <f t="shared" si="18"/>
        <v>2450.64</v>
      </c>
      <c r="N97" s="95">
        <f t="shared" si="18"/>
        <v>12124.020000000019</v>
      </c>
      <c r="O97" s="95">
        <f t="shared" si="18"/>
        <v>165448.98000000007</v>
      </c>
      <c r="P97" s="2"/>
    </row>
    <row r="98" spans="1:16" ht="17.25" x14ac:dyDescent="0.3">
      <c r="A98" s="76"/>
      <c r="B98" s="76"/>
      <c r="C98" s="76"/>
      <c r="D98" s="76"/>
      <c r="E98" s="76"/>
      <c r="F98" s="76"/>
      <c r="G98" s="96"/>
      <c r="H98" s="96"/>
      <c r="I98" s="97"/>
      <c r="J98" s="98"/>
      <c r="K98" s="98"/>
      <c r="L98" s="98"/>
      <c r="M98" s="98"/>
      <c r="N98" s="97"/>
      <c r="O98" s="97"/>
      <c r="P98" s="2"/>
    </row>
    <row r="99" spans="1:16" ht="17.25" x14ac:dyDescent="0.3">
      <c r="A99" s="76"/>
      <c r="B99" s="76"/>
      <c r="C99" s="76"/>
      <c r="D99" s="76"/>
      <c r="E99" s="76"/>
      <c r="F99" s="76"/>
      <c r="G99" s="96"/>
      <c r="H99" s="96"/>
      <c r="I99" s="97"/>
      <c r="J99" s="98"/>
      <c r="K99" s="98"/>
      <c r="L99" s="98"/>
      <c r="M99" s="98"/>
      <c r="N99" s="97"/>
      <c r="O99" s="97"/>
      <c r="P99" s="2"/>
    </row>
    <row r="100" spans="1:16" ht="15" customHeight="1" x14ac:dyDescent="0.3">
      <c r="A100" s="76"/>
      <c r="B100" s="76"/>
      <c r="C100" s="76"/>
      <c r="D100" s="76"/>
      <c r="E100" s="76"/>
      <c r="F100" s="76"/>
      <c r="G100" s="96"/>
      <c r="H100" s="96"/>
      <c r="I100" s="97"/>
      <c r="J100" s="98"/>
      <c r="K100" s="98"/>
      <c r="L100" s="98"/>
      <c r="M100" s="98"/>
      <c r="N100" s="97"/>
      <c r="O100" s="97"/>
      <c r="P100" s="2"/>
    </row>
    <row r="101" spans="1:16" ht="17.25" x14ac:dyDescent="0.3">
      <c r="A101" s="76" t="s">
        <v>115</v>
      </c>
      <c r="B101" s="76"/>
      <c r="C101" s="76"/>
      <c r="D101" s="76"/>
      <c r="E101" s="76"/>
      <c r="F101" s="76"/>
      <c r="G101" s="76"/>
      <c r="H101" s="77"/>
      <c r="I101" s="99"/>
      <c r="J101" s="78"/>
      <c r="K101" s="78"/>
      <c r="L101" s="78"/>
      <c r="M101" s="78"/>
      <c r="N101" s="78"/>
      <c r="O101" s="78"/>
      <c r="P101" s="2"/>
    </row>
    <row r="102" spans="1:16" ht="18" thickBot="1" x14ac:dyDescent="0.35">
      <c r="A102" s="79" t="s">
        <v>52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100"/>
      <c r="P102" s="2"/>
    </row>
    <row r="103" spans="1:16" ht="18" customHeight="1" thickBot="1" x14ac:dyDescent="0.35">
      <c r="A103" s="5" t="s">
        <v>2</v>
      </c>
      <c r="B103" s="5" t="s">
        <v>3</v>
      </c>
      <c r="C103" s="5" t="s">
        <v>53</v>
      </c>
      <c r="D103" s="5" t="s">
        <v>4</v>
      </c>
      <c r="E103" s="6" t="s">
        <v>5</v>
      </c>
      <c r="F103" s="7" t="s">
        <v>6</v>
      </c>
      <c r="G103" s="7" t="s">
        <v>7</v>
      </c>
      <c r="H103" s="101" t="s">
        <v>8</v>
      </c>
      <c r="I103" s="7" t="s">
        <v>54</v>
      </c>
      <c r="J103" s="9" t="s">
        <v>9</v>
      </c>
      <c r="K103" s="102" t="s">
        <v>10</v>
      </c>
      <c r="L103" s="103"/>
      <c r="M103" s="104"/>
      <c r="N103" s="13" t="s">
        <v>11</v>
      </c>
      <c r="O103" s="5" t="s">
        <v>12</v>
      </c>
      <c r="P103" s="2"/>
    </row>
    <row r="104" spans="1:16" ht="18" thickBot="1" x14ac:dyDescent="0.35">
      <c r="A104" s="14"/>
      <c r="B104" s="14"/>
      <c r="C104" s="14"/>
      <c r="D104" s="14"/>
      <c r="E104" s="15"/>
      <c r="F104" s="16"/>
      <c r="G104" s="17"/>
      <c r="H104" s="105"/>
      <c r="I104" s="19"/>
      <c r="J104" s="20"/>
      <c r="K104" s="21" t="s">
        <v>167</v>
      </c>
      <c r="L104" s="21" t="s">
        <v>166</v>
      </c>
      <c r="M104" s="22" t="s">
        <v>165</v>
      </c>
      <c r="N104" s="23"/>
      <c r="O104" s="14"/>
      <c r="P104" s="2"/>
    </row>
    <row r="105" spans="1:16" ht="45.75" thickBot="1" x14ac:dyDescent="0.35">
      <c r="A105" s="24"/>
      <c r="B105" s="24"/>
      <c r="C105" s="24"/>
      <c r="D105" s="24"/>
      <c r="E105" s="25"/>
      <c r="F105" s="17"/>
      <c r="G105" s="26" t="s">
        <v>13</v>
      </c>
      <c r="H105" s="27" t="s">
        <v>14</v>
      </c>
      <c r="I105" s="28" t="s">
        <v>15</v>
      </c>
      <c r="J105" s="29"/>
      <c r="K105" s="30" t="s">
        <v>16</v>
      </c>
      <c r="L105" s="30" t="s">
        <v>17</v>
      </c>
      <c r="M105" s="30" t="s">
        <v>18</v>
      </c>
      <c r="N105" s="31"/>
      <c r="O105" s="24"/>
      <c r="P105" s="2"/>
    </row>
    <row r="106" spans="1:16" ht="17.25" x14ac:dyDescent="0.3">
      <c r="A106" s="32">
        <f>A96+1</f>
        <v>77</v>
      </c>
      <c r="B106" s="81" t="s">
        <v>116</v>
      </c>
      <c r="C106" s="81" t="s">
        <v>26</v>
      </c>
      <c r="D106" s="34" t="s">
        <v>117</v>
      </c>
      <c r="E106" s="106">
        <v>72.540000000000006</v>
      </c>
      <c r="F106" s="32">
        <f>($F$7)</f>
        <v>30</v>
      </c>
      <c r="G106" s="36">
        <v>801.26</v>
      </c>
      <c r="H106" s="37">
        <f>+E106*F106</f>
        <v>2176.2000000000003</v>
      </c>
      <c r="I106" s="38">
        <v>250</v>
      </c>
      <c r="J106" s="39">
        <f>G106+H106+I106</f>
        <v>3227.46</v>
      </c>
      <c r="K106" s="40">
        <f t="shared" ref="K106:K143" si="19">ROUND((G106+H106)*4.83%,2)</f>
        <v>143.81</v>
      </c>
      <c r="L106" s="40">
        <v>0</v>
      </c>
      <c r="M106" s="40">
        <v>0</v>
      </c>
      <c r="N106" s="40">
        <f t="shared" ref="N106:N143" si="20">ROUND(SUM(K106:M106),2)</f>
        <v>143.81</v>
      </c>
      <c r="O106" s="42">
        <f t="shared" ref="O106:O143" si="21">ROUND(J106-N106,2)</f>
        <v>3083.65</v>
      </c>
      <c r="P106" s="2"/>
    </row>
    <row r="107" spans="1:16" ht="17.25" x14ac:dyDescent="0.3">
      <c r="A107" s="43">
        <f>A106+1</f>
        <v>78</v>
      </c>
      <c r="B107" s="83" t="s">
        <v>116</v>
      </c>
      <c r="C107" s="55" t="s">
        <v>111</v>
      </c>
      <c r="D107" s="88" t="s">
        <v>118</v>
      </c>
      <c r="E107" s="60">
        <v>72.540000000000006</v>
      </c>
      <c r="F107" s="32">
        <f t="shared" ref="F107:F143" si="22">($F$7)</f>
        <v>30</v>
      </c>
      <c r="G107" s="47">
        <v>801.26</v>
      </c>
      <c r="H107" s="48">
        <f t="shared" ref="H107:H142" si="23">+E107*F107</f>
        <v>2176.2000000000003</v>
      </c>
      <c r="I107" s="49">
        <v>250</v>
      </c>
      <c r="J107" s="50">
        <f t="shared" ref="J107:J143" si="24">G107+H107+I107</f>
        <v>3227.46</v>
      </c>
      <c r="K107" s="51">
        <f t="shared" si="19"/>
        <v>143.81</v>
      </c>
      <c r="L107" s="40">
        <v>0</v>
      </c>
      <c r="M107" s="40">
        <v>0</v>
      </c>
      <c r="N107" s="51">
        <f t="shared" si="20"/>
        <v>143.81</v>
      </c>
      <c r="O107" s="53">
        <f t="shared" si="21"/>
        <v>3083.65</v>
      </c>
      <c r="P107" s="2"/>
    </row>
    <row r="108" spans="1:16" ht="17.25" x14ac:dyDescent="0.3">
      <c r="A108" s="43">
        <f t="shared" ref="A108:A120" si="25">A107+1</f>
        <v>79</v>
      </c>
      <c r="B108" s="55" t="s">
        <v>116</v>
      </c>
      <c r="C108" s="55" t="s">
        <v>119</v>
      </c>
      <c r="D108" s="45" t="s">
        <v>120</v>
      </c>
      <c r="E108" s="107">
        <v>72.540000000000006</v>
      </c>
      <c r="F108" s="32">
        <f t="shared" si="22"/>
        <v>30</v>
      </c>
      <c r="G108" s="47">
        <v>801.26</v>
      </c>
      <c r="H108" s="48">
        <f t="shared" si="23"/>
        <v>2176.2000000000003</v>
      </c>
      <c r="I108" s="49">
        <v>250</v>
      </c>
      <c r="J108" s="50">
        <f t="shared" si="24"/>
        <v>3227.46</v>
      </c>
      <c r="K108" s="51">
        <f t="shared" si="19"/>
        <v>143.81</v>
      </c>
      <c r="L108" s="40">
        <v>0</v>
      </c>
      <c r="M108" s="40">
        <v>0</v>
      </c>
      <c r="N108" s="51">
        <f t="shared" si="20"/>
        <v>143.81</v>
      </c>
      <c r="O108" s="53">
        <f t="shared" si="21"/>
        <v>3083.65</v>
      </c>
      <c r="P108" s="2"/>
    </row>
    <row r="109" spans="1:16" ht="15.75" customHeight="1" x14ac:dyDescent="0.3">
      <c r="A109" s="43">
        <f t="shared" si="25"/>
        <v>80</v>
      </c>
      <c r="B109" s="55" t="s">
        <v>116</v>
      </c>
      <c r="C109" s="55" t="s">
        <v>119</v>
      </c>
      <c r="D109" s="58" t="s">
        <v>121</v>
      </c>
      <c r="E109" s="107">
        <v>72.540000000000006</v>
      </c>
      <c r="F109" s="32">
        <f t="shared" si="22"/>
        <v>30</v>
      </c>
      <c r="G109" s="47">
        <v>801.26</v>
      </c>
      <c r="H109" s="48">
        <f t="shared" si="23"/>
        <v>2176.2000000000003</v>
      </c>
      <c r="I109" s="49">
        <v>250</v>
      </c>
      <c r="J109" s="50">
        <f t="shared" si="24"/>
        <v>3227.46</v>
      </c>
      <c r="K109" s="51">
        <f t="shared" si="19"/>
        <v>143.81</v>
      </c>
      <c r="L109" s="40">
        <v>0</v>
      </c>
      <c r="M109" s="40">
        <v>0</v>
      </c>
      <c r="N109" s="51">
        <f t="shared" si="20"/>
        <v>143.81</v>
      </c>
      <c r="O109" s="53">
        <f t="shared" si="21"/>
        <v>3083.65</v>
      </c>
      <c r="P109" s="2"/>
    </row>
    <row r="110" spans="1:16" ht="17.25" x14ac:dyDescent="0.3">
      <c r="A110" s="43">
        <f t="shared" si="25"/>
        <v>81</v>
      </c>
      <c r="B110" s="55" t="s">
        <v>116</v>
      </c>
      <c r="C110" s="55" t="s">
        <v>119</v>
      </c>
      <c r="D110" s="58" t="s">
        <v>122</v>
      </c>
      <c r="E110" s="107">
        <v>72.540000000000006</v>
      </c>
      <c r="F110" s="32">
        <f t="shared" si="22"/>
        <v>30</v>
      </c>
      <c r="G110" s="47">
        <v>801.26</v>
      </c>
      <c r="H110" s="48">
        <f t="shared" si="23"/>
        <v>2176.2000000000003</v>
      </c>
      <c r="I110" s="49">
        <v>250</v>
      </c>
      <c r="J110" s="50">
        <f t="shared" si="24"/>
        <v>3227.46</v>
      </c>
      <c r="K110" s="51">
        <f t="shared" si="19"/>
        <v>143.81</v>
      </c>
      <c r="L110" s="40">
        <v>0</v>
      </c>
      <c r="M110" s="40">
        <v>0</v>
      </c>
      <c r="N110" s="51">
        <f t="shared" si="20"/>
        <v>143.81</v>
      </c>
      <c r="O110" s="53">
        <f t="shared" si="21"/>
        <v>3083.65</v>
      </c>
      <c r="P110" s="2"/>
    </row>
    <row r="111" spans="1:16" ht="17.25" x14ac:dyDescent="0.3">
      <c r="A111" s="43">
        <f t="shared" si="25"/>
        <v>82</v>
      </c>
      <c r="B111" s="55" t="s">
        <v>116</v>
      </c>
      <c r="C111" s="55" t="s">
        <v>123</v>
      </c>
      <c r="D111" s="45" t="s">
        <v>124</v>
      </c>
      <c r="E111" s="107">
        <v>72.540000000000006</v>
      </c>
      <c r="F111" s="32">
        <f t="shared" si="22"/>
        <v>30</v>
      </c>
      <c r="G111" s="47">
        <v>801.26</v>
      </c>
      <c r="H111" s="48">
        <f t="shared" si="23"/>
        <v>2176.2000000000003</v>
      </c>
      <c r="I111" s="49">
        <v>250</v>
      </c>
      <c r="J111" s="50">
        <f t="shared" si="24"/>
        <v>3227.46</v>
      </c>
      <c r="K111" s="51">
        <f t="shared" si="19"/>
        <v>143.81</v>
      </c>
      <c r="L111" s="40">
        <v>0</v>
      </c>
      <c r="M111" s="40">
        <v>0</v>
      </c>
      <c r="N111" s="51">
        <f t="shared" si="20"/>
        <v>143.81</v>
      </c>
      <c r="O111" s="53">
        <f t="shared" si="21"/>
        <v>3083.65</v>
      </c>
      <c r="P111" s="2"/>
    </row>
    <row r="112" spans="1:16" ht="17.25" x14ac:dyDescent="0.3">
      <c r="A112" s="43">
        <f t="shared" si="25"/>
        <v>83</v>
      </c>
      <c r="B112" s="55" t="s">
        <v>116</v>
      </c>
      <c r="C112" s="55" t="s">
        <v>123</v>
      </c>
      <c r="D112" s="45" t="s">
        <v>125</v>
      </c>
      <c r="E112" s="107">
        <v>72.540000000000006</v>
      </c>
      <c r="F112" s="32">
        <f t="shared" si="22"/>
        <v>30</v>
      </c>
      <c r="G112" s="47">
        <v>801.26</v>
      </c>
      <c r="H112" s="48">
        <f t="shared" si="23"/>
        <v>2176.2000000000003</v>
      </c>
      <c r="I112" s="49">
        <v>250</v>
      </c>
      <c r="J112" s="50">
        <f t="shared" si="24"/>
        <v>3227.46</v>
      </c>
      <c r="K112" s="51">
        <f t="shared" si="19"/>
        <v>143.81</v>
      </c>
      <c r="L112" s="40">
        <v>0</v>
      </c>
      <c r="M112" s="40">
        <v>0</v>
      </c>
      <c r="N112" s="51">
        <f t="shared" si="20"/>
        <v>143.81</v>
      </c>
      <c r="O112" s="53">
        <f t="shared" si="21"/>
        <v>3083.65</v>
      </c>
      <c r="P112" s="2"/>
    </row>
    <row r="113" spans="1:16" ht="17.25" x14ac:dyDescent="0.3">
      <c r="A113" s="43">
        <f t="shared" si="25"/>
        <v>84</v>
      </c>
      <c r="B113" s="55" t="s">
        <v>116</v>
      </c>
      <c r="C113" s="55" t="s">
        <v>123</v>
      </c>
      <c r="D113" s="45" t="s">
        <v>126</v>
      </c>
      <c r="E113" s="107">
        <v>72.540000000000006</v>
      </c>
      <c r="F113" s="32">
        <f t="shared" si="22"/>
        <v>30</v>
      </c>
      <c r="G113" s="47">
        <v>801.26</v>
      </c>
      <c r="H113" s="48">
        <f t="shared" si="23"/>
        <v>2176.2000000000003</v>
      </c>
      <c r="I113" s="49">
        <v>250</v>
      </c>
      <c r="J113" s="50">
        <f t="shared" si="24"/>
        <v>3227.46</v>
      </c>
      <c r="K113" s="51">
        <f t="shared" si="19"/>
        <v>143.81</v>
      </c>
      <c r="L113" s="40">
        <v>0</v>
      </c>
      <c r="M113" s="40">
        <v>0</v>
      </c>
      <c r="N113" s="51">
        <f t="shared" si="20"/>
        <v>143.81</v>
      </c>
      <c r="O113" s="53">
        <f t="shared" si="21"/>
        <v>3083.65</v>
      </c>
      <c r="P113" s="2"/>
    </row>
    <row r="114" spans="1:16" ht="17.25" x14ac:dyDescent="0.3">
      <c r="A114" s="43">
        <f t="shared" si="25"/>
        <v>85</v>
      </c>
      <c r="B114" s="55" t="s">
        <v>116</v>
      </c>
      <c r="C114" s="55" t="s">
        <v>123</v>
      </c>
      <c r="D114" s="45" t="s">
        <v>127</v>
      </c>
      <c r="E114" s="107">
        <v>72.540000000000006</v>
      </c>
      <c r="F114" s="32">
        <f t="shared" si="22"/>
        <v>30</v>
      </c>
      <c r="G114" s="47">
        <v>801.26</v>
      </c>
      <c r="H114" s="48">
        <f t="shared" si="23"/>
        <v>2176.2000000000003</v>
      </c>
      <c r="I114" s="49">
        <v>250</v>
      </c>
      <c r="J114" s="50">
        <f t="shared" si="24"/>
        <v>3227.46</v>
      </c>
      <c r="K114" s="51">
        <f t="shared" si="19"/>
        <v>143.81</v>
      </c>
      <c r="L114" s="40">
        <v>0</v>
      </c>
      <c r="M114" s="40">
        <v>0</v>
      </c>
      <c r="N114" s="51">
        <f t="shared" si="20"/>
        <v>143.81</v>
      </c>
      <c r="O114" s="53">
        <f t="shared" si="21"/>
        <v>3083.65</v>
      </c>
      <c r="P114" s="2"/>
    </row>
    <row r="115" spans="1:16" ht="17.25" x14ac:dyDescent="0.3">
      <c r="A115" s="43">
        <f t="shared" si="25"/>
        <v>86</v>
      </c>
      <c r="B115" s="55" t="s">
        <v>116</v>
      </c>
      <c r="C115" s="55" t="s">
        <v>123</v>
      </c>
      <c r="D115" s="45" t="s">
        <v>128</v>
      </c>
      <c r="E115" s="107">
        <v>72.540000000000006</v>
      </c>
      <c r="F115" s="32">
        <f t="shared" si="22"/>
        <v>30</v>
      </c>
      <c r="G115" s="47">
        <v>801.26</v>
      </c>
      <c r="H115" s="48">
        <f t="shared" si="23"/>
        <v>2176.2000000000003</v>
      </c>
      <c r="I115" s="49">
        <v>250</v>
      </c>
      <c r="J115" s="50">
        <f t="shared" si="24"/>
        <v>3227.46</v>
      </c>
      <c r="K115" s="51">
        <f t="shared" si="19"/>
        <v>143.81</v>
      </c>
      <c r="L115" s="40">
        <v>0</v>
      </c>
      <c r="M115" s="40">
        <v>0</v>
      </c>
      <c r="N115" s="51">
        <f t="shared" si="20"/>
        <v>143.81</v>
      </c>
      <c r="O115" s="53">
        <f t="shared" si="21"/>
        <v>3083.65</v>
      </c>
      <c r="P115" s="2"/>
    </row>
    <row r="116" spans="1:16" ht="17.25" x14ac:dyDescent="0.3">
      <c r="A116" s="43">
        <f t="shared" si="25"/>
        <v>87</v>
      </c>
      <c r="B116" s="55" t="s">
        <v>116</v>
      </c>
      <c r="C116" s="55" t="s">
        <v>123</v>
      </c>
      <c r="D116" s="45" t="s">
        <v>129</v>
      </c>
      <c r="E116" s="107">
        <v>72.540000000000006</v>
      </c>
      <c r="F116" s="32">
        <f t="shared" si="22"/>
        <v>30</v>
      </c>
      <c r="G116" s="47">
        <v>801.26</v>
      </c>
      <c r="H116" s="48">
        <f t="shared" si="23"/>
        <v>2176.2000000000003</v>
      </c>
      <c r="I116" s="49">
        <v>250</v>
      </c>
      <c r="J116" s="50">
        <f t="shared" si="24"/>
        <v>3227.46</v>
      </c>
      <c r="K116" s="51">
        <f t="shared" si="19"/>
        <v>143.81</v>
      </c>
      <c r="L116" s="40">
        <v>0</v>
      </c>
      <c r="M116" s="40">
        <v>0</v>
      </c>
      <c r="N116" s="51">
        <f t="shared" si="20"/>
        <v>143.81</v>
      </c>
      <c r="O116" s="53">
        <f t="shared" si="21"/>
        <v>3083.65</v>
      </c>
      <c r="P116" s="2"/>
    </row>
    <row r="117" spans="1:16" ht="17.25" x14ac:dyDescent="0.3">
      <c r="A117" s="43">
        <f t="shared" si="25"/>
        <v>88</v>
      </c>
      <c r="B117" s="55" t="s">
        <v>116</v>
      </c>
      <c r="C117" s="55" t="s">
        <v>123</v>
      </c>
      <c r="D117" s="45" t="s">
        <v>130</v>
      </c>
      <c r="E117" s="107">
        <v>72.540000000000006</v>
      </c>
      <c r="F117" s="32">
        <f t="shared" si="22"/>
        <v>30</v>
      </c>
      <c r="G117" s="47">
        <v>801.26</v>
      </c>
      <c r="H117" s="48">
        <f t="shared" si="23"/>
        <v>2176.2000000000003</v>
      </c>
      <c r="I117" s="49">
        <v>250</v>
      </c>
      <c r="J117" s="50">
        <f t="shared" si="24"/>
        <v>3227.46</v>
      </c>
      <c r="K117" s="51">
        <f t="shared" si="19"/>
        <v>143.81</v>
      </c>
      <c r="L117" s="40">
        <v>0</v>
      </c>
      <c r="M117" s="40">
        <v>0</v>
      </c>
      <c r="N117" s="51">
        <f t="shared" si="20"/>
        <v>143.81</v>
      </c>
      <c r="O117" s="53">
        <f t="shared" si="21"/>
        <v>3083.65</v>
      </c>
      <c r="P117" s="2"/>
    </row>
    <row r="118" spans="1:16" ht="17.25" x14ac:dyDescent="0.3">
      <c r="A118" s="43">
        <f t="shared" si="25"/>
        <v>89</v>
      </c>
      <c r="B118" s="55" t="s">
        <v>116</v>
      </c>
      <c r="C118" s="55" t="s">
        <v>123</v>
      </c>
      <c r="D118" s="45" t="s">
        <v>131</v>
      </c>
      <c r="E118" s="107">
        <v>72.540000000000006</v>
      </c>
      <c r="F118" s="32">
        <f t="shared" si="22"/>
        <v>30</v>
      </c>
      <c r="G118" s="47">
        <v>801.26</v>
      </c>
      <c r="H118" s="48">
        <f t="shared" si="23"/>
        <v>2176.2000000000003</v>
      </c>
      <c r="I118" s="49">
        <v>250</v>
      </c>
      <c r="J118" s="50">
        <f t="shared" si="24"/>
        <v>3227.46</v>
      </c>
      <c r="K118" s="51">
        <f t="shared" si="19"/>
        <v>143.81</v>
      </c>
      <c r="L118" s="40">
        <v>0</v>
      </c>
      <c r="M118" s="40">
        <v>0</v>
      </c>
      <c r="N118" s="51">
        <f t="shared" si="20"/>
        <v>143.81</v>
      </c>
      <c r="O118" s="53">
        <f t="shared" si="21"/>
        <v>3083.65</v>
      </c>
      <c r="P118" s="2"/>
    </row>
    <row r="119" spans="1:16" ht="17.25" x14ac:dyDescent="0.3">
      <c r="A119" s="43">
        <f t="shared" si="25"/>
        <v>90</v>
      </c>
      <c r="B119" s="55" t="s">
        <v>116</v>
      </c>
      <c r="C119" s="55" t="s">
        <v>123</v>
      </c>
      <c r="D119" s="108" t="s">
        <v>132</v>
      </c>
      <c r="E119" s="107">
        <v>72.540000000000006</v>
      </c>
      <c r="F119" s="32">
        <f t="shared" si="22"/>
        <v>30</v>
      </c>
      <c r="G119" s="47">
        <v>801.26</v>
      </c>
      <c r="H119" s="48">
        <f t="shared" si="23"/>
        <v>2176.2000000000003</v>
      </c>
      <c r="I119" s="49">
        <v>250</v>
      </c>
      <c r="J119" s="50">
        <f t="shared" si="24"/>
        <v>3227.46</v>
      </c>
      <c r="K119" s="51">
        <f t="shared" si="19"/>
        <v>143.81</v>
      </c>
      <c r="L119" s="40">
        <v>0</v>
      </c>
      <c r="M119" s="40">
        <v>0</v>
      </c>
      <c r="N119" s="51">
        <f t="shared" si="20"/>
        <v>143.81</v>
      </c>
      <c r="O119" s="53">
        <f t="shared" si="21"/>
        <v>3083.65</v>
      </c>
      <c r="P119" s="2"/>
    </row>
    <row r="120" spans="1:16" ht="17.25" x14ac:dyDescent="0.3">
      <c r="A120" s="43">
        <f t="shared" si="25"/>
        <v>91</v>
      </c>
      <c r="B120" s="55" t="s">
        <v>116</v>
      </c>
      <c r="C120" s="55" t="s">
        <v>123</v>
      </c>
      <c r="D120" s="58" t="s">
        <v>133</v>
      </c>
      <c r="E120" s="107">
        <v>72.540000000000006</v>
      </c>
      <c r="F120" s="32">
        <f t="shared" si="22"/>
        <v>30</v>
      </c>
      <c r="G120" s="47">
        <v>801.26</v>
      </c>
      <c r="H120" s="48">
        <f t="shared" si="23"/>
        <v>2176.2000000000003</v>
      </c>
      <c r="I120" s="49">
        <v>250</v>
      </c>
      <c r="J120" s="50">
        <f t="shared" si="24"/>
        <v>3227.46</v>
      </c>
      <c r="K120" s="51">
        <f t="shared" si="19"/>
        <v>143.81</v>
      </c>
      <c r="L120" s="40">
        <v>0</v>
      </c>
      <c r="M120" s="40">
        <v>0</v>
      </c>
      <c r="N120" s="51">
        <f t="shared" si="20"/>
        <v>143.81</v>
      </c>
      <c r="O120" s="53">
        <f t="shared" si="21"/>
        <v>3083.65</v>
      </c>
      <c r="P120" s="2"/>
    </row>
    <row r="121" spans="1:16" ht="17.25" x14ac:dyDescent="0.3">
      <c r="A121" s="43">
        <f>A120+1</f>
        <v>92</v>
      </c>
      <c r="B121" s="55" t="s">
        <v>116</v>
      </c>
      <c r="C121" s="55" t="s">
        <v>123</v>
      </c>
      <c r="D121" s="58" t="s">
        <v>134</v>
      </c>
      <c r="E121" s="107">
        <v>72.540000000000006</v>
      </c>
      <c r="F121" s="32">
        <f t="shared" si="22"/>
        <v>30</v>
      </c>
      <c r="G121" s="47">
        <v>801.26</v>
      </c>
      <c r="H121" s="48">
        <f t="shared" si="23"/>
        <v>2176.2000000000003</v>
      </c>
      <c r="I121" s="49">
        <v>250</v>
      </c>
      <c r="J121" s="50">
        <f t="shared" si="24"/>
        <v>3227.46</v>
      </c>
      <c r="K121" s="51">
        <f t="shared" si="19"/>
        <v>143.81</v>
      </c>
      <c r="L121" s="40">
        <v>0</v>
      </c>
      <c r="M121" s="40">
        <v>0</v>
      </c>
      <c r="N121" s="51">
        <f t="shared" si="20"/>
        <v>143.81</v>
      </c>
      <c r="O121" s="53">
        <f t="shared" si="21"/>
        <v>3083.65</v>
      </c>
      <c r="P121" s="2"/>
    </row>
    <row r="122" spans="1:16" ht="17.25" x14ac:dyDescent="0.3">
      <c r="A122" s="59">
        <f t="shared" ref="A122:A143" si="26">A121+1</f>
        <v>93</v>
      </c>
      <c r="B122" s="45" t="s">
        <v>116</v>
      </c>
      <c r="C122" s="45" t="s">
        <v>123</v>
      </c>
      <c r="D122" s="58" t="s">
        <v>135</v>
      </c>
      <c r="E122" s="109">
        <v>72.540000000000006</v>
      </c>
      <c r="F122" s="32">
        <f t="shared" si="22"/>
        <v>30</v>
      </c>
      <c r="G122" s="47">
        <v>801.26</v>
      </c>
      <c r="H122" s="48">
        <f t="shared" si="23"/>
        <v>2176.2000000000003</v>
      </c>
      <c r="I122" s="49">
        <v>250</v>
      </c>
      <c r="J122" s="50">
        <f t="shared" si="24"/>
        <v>3227.46</v>
      </c>
      <c r="K122" s="51">
        <f t="shared" si="19"/>
        <v>143.81</v>
      </c>
      <c r="L122" s="40">
        <v>0</v>
      </c>
      <c r="M122" s="40">
        <v>0</v>
      </c>
      <c r="N122" s="51">
        <f t="shared" si="20"/>
        <v>143.81</v>
      </c>
      <c r="O122" s="53">
        <f t="shared" si="21"/>
        <v>3083.65</v>
      </c>
      <c r="P122" s="2"/>
    </row>
    <row r="123" spans="1:16" ht="17.25" x14ac:dyDescent="0.3">
      <c r="A123" s="59">
        <f t="shared" si="26"/>
        <v>94</v>
      </c>
      <c r="B123" s="45" t="s">
        <v>116</v>
      </c>
      <c r="C123" s="45" t="s">
        <v>123</v>
      </c>
      <c r="D123" s="58" t="s">
        <v>136</v>
      </c>
      <c r="E123" s="109">
        <v>72.540000000000006</v>
      </c>
      <c r="F123" s="32">
        <f t="shared" si="22"/>
        <v>30</v>
      </c>
      <c r="G123" s="47">
        <v>801.26</v>
      </c>
      <c r="H123" s="48">
        <f t="shared" si="23"/>
        <v>2176.2000000000003</v>
      </c>
      <c r="I123" s="49">
        <v>250</v>
      </c>
      <c r="J123" s="50">
        <f t="shared" si="24"/>
        <v>3227.46</v>
      </c>
      <c r="K123" s="51">
        <f t="shared" si="19"/>
        <v>143.81</v>
      </c>
      <c r="L123" s="40">
        <v>0</v>
      </c>
      <c r="M123" s="40">
        <v>0</v>
      </c>
      <c r="N123" s="51">
        <f t="shared" si="20"/>
        <v>143.81</v>
      </c>
      <c r="O123" s="53">
        <f t="shared" si="21"/>
        <v>3083.65</v>
      </c>
      <c r="P123" s="2"/>
    </row>
    <row r="124" spans="1:16" ht="18" customHeight="1" x14ac:dyDescent="0.3">
      <c r="A124" s="59">
        <f t="shared" si="26"/>
        <v>95</v>
      </c>
      <c r="B124" s="45" t="s">
        <v>116</v>
      </c>
      <c r="C124" s="45" t="s">
        <v>123</v>
      </c>
      <c r="D124" s="86" t="s">
        <v>137</v>
      </c>
      <c r="E124" s="109">
        <v>72.540000000000006</v>
      </c>
      <c r="F124" s="32">
        <f t="shared" si="22"/>
        <v>30</v>
      </c>
      <c r="G124" s="47">
        <v>801.26</v>
      </c>
      <c r="H124" s="48">
        <f t="shared" si="23"/>
        <v>2176.2000000000003</v>
      </c>
      <c r="I124" s="49">
        <v>250</v>
      </c>
      <c r="J124" s="50">
        <f t="shared" si="24"/>
        <v>3227.46</v>
      </c>
      <c r="K124" s="51">
        <f t="shared" si="19"/>
        <v>143.81</v>
      </c>
      <c r="L124" s="40">
        <v>0</v>
      </c>
      <c r="M124" s="40">
        <v>0</v>
      </c>
      <c r="N124" s="51">
        <f t="shared" si="20"/>
        <v>143.81</v>
      </c>
      <c r="O124" s="53">
        <f t="shared" si="21"/>
        <v>3083.65</v>
      </c>
      <c r="P124" s="2"/>
    </row>
    <row r="125" spans="1:16" ht="17.25" x14ac:dyDescent="0.3">
      <c r="A125" s="59">
        <f t="shared" si="26"/>
        <v>96</v>
      </c>
      <c r="B125" s="45" t="s">
        <v>116</v>
      </c>
      <c r="C125" s="45" t="s">
        <v>123</v>
      </c>
      <c r="D125" s="58" t="s">
        <v>138</v>
      </c>
      <c r="E125" s="109">
        <v>72.540000000000006</v>
      </c>
      <c r="F125" s="32">
        <f t="shared" si="22"/>
        <v>30</v>
      </c>
      <c r="G125" s="47">
        <v>801.26</v>
      </c>
      <c r="H125" s="48">
        <f t="shared" si="23"/>
        <v>2176.2000000000003</v>
      </c>
      <c r="I125" s="49">
        <v>250</v>
      </c>
      <c r="J125" s="50">
        <f t="shared" si="24"/>
        <v>3227.46</v>
      </c>
      <c r="K125" s="51">
        <f t="shared" si="19"/>
        <v>143.81</v>
      </c>
      <c r="L125" s="40">
        <v>1164.6300000000001</v>
      </c>
      <c r="M125" s="40">
        <v>0</v>
      </c>
      <c r="N125" s="51">
        <f t="shared" si="20"/>
        <v>1308.44</v>
      </c>
      <c r="O125" s="53">
        <f t="shared" si="21"/>
        <v>1919.02</v>
      </c>
      <c r="P125" s="2"/>
    </row>
    <row r="126" spans="1:16" ht="17.25" x14ac:dyDescent="0.3">
      <c r="A126" s="59">
        <f t="shared" si="26"/>
        <v>97</v>
      </c>
      <c r="B126" s="45" t="s">
        <v>116</v>
      </c>
      <c r="C126" s="45" t="s">
        <v>123</v>
      </c>
      <c r="D126" s="58" t="s">
        <v>139</v>
      </c>
      <c r="E126" s="109">
        <v>72.540000000000006</v>
      </c>
      <c r="F126" s="32">
        <f t="shared" si="22"/>
        <v>30</v>
      </c>
      <c r="G126" s="47">
        <v>801.26</v>
      </c>
      <c r="H126" s="48">
        <f t="shared" si="23"/>
        <v>2176.2000000000003</v>
      </c>
      <c r="I126" s="49">
        <v>250</v>
      </c>
      <c r="J126" s="50">
        <f t="shared" si="24"/>
        <v>3227.46</v>
      </c>
      <c r="K126" s="51">
        <f t="shared" si="19"/>
        <v>143.81</v>
      </c>
      <c r="L126" s="40">
        <v>0</v>
      </c>
      <c r="M126" s="40">
        <v>0</v>
      </c>
      <c r="N126" s="51">
        <f t="shared" si="20"/>
        <v>143.81</v>
      </c>
      <c r="O126" s="53">
        <f t="shared" si="21"/>
        <v>3083.65</v>
      </c>
      <c r="P126" s="2"/>
    </row>
    <row r="127" spans="1:16" ht="17.25" x14ac:dyDescent="0.3">
      <c r="A127" s="59">
        <f t="shared" si="26"/>
        <v>98</v>
      </c>
      <c r="B127" s="45" t="s">
        <v>116</v>
      </c>
      <c r="C127" s="45" t="s">
        <v>123</v>
      </c>
      <c r="D127" s="58" t="s">
        <v>140</v>
      </c>
      <c r="E127" s="109">
        <v>72.540000000000006</v>
      </c>
      <c r="F127" s="32">
        <f t="shared" si="22"/>
        <v>30</v>
      </c>
      <c r="G127" s="47">
        <v>801.26</v>
      </c>
      <c r="H127" s="48">
        <f t="shared" si="23"/>
        <v>2176.2000000000003</v>
      </c>
      <c r="I127" s="49">
        <v>250</v>
      </c>
      <c r="J127" s="50">
        <f t="shared" si="24"/>
        <v>3227.46</v>
      </c>
      <c r="K127" s="51">
        <f t="shared" si="19"/>
        <v>143.81</v>
      </c>
      <c r="L127" s="40">
        <v>0</v>
      </c>
      <c r="M127" s="40">
        <v>0</v>
      </c>
      <c r="N127" s="51">
        <f t="shared" si="20"/>
        <v>143.81</v>
      </c>
      <c r="O127" s="53">
        <f t="shared" si="21"/>
        <v>3083.65</v>
      </c>
      <c r="P127" s="2"/>
    </row>
    <row r="128" spans="1:16" ht="17.25" x14ac:dyDescent="0.3">
      <c r="A128" s="59">
        <f t="shared" si="26"/>
        <v>99</v>
      </c>
      <c r="B128" s="45" t="s">
        <v>116</v>
      </c>
      <c r="C128" s="45" t="s">
        <v>123</v>
      </c>
      <c r="D128" s="58" t="s">
        <v>141</v>
      </c>
      <c r="E128" s="109">
        <v>72.540000000000006</v>
      </c>
      <c r="F128" s="32">
        <f t="shared" si="22"/>
        <v>30</v>
      </c>
      <c r="G128" s="47">
        <v>801.26</v>
      </c>
      <c r="H128" s="48">
        <f t="shared" si="23"/>
        <v>2176.2000000000003</v>
      </c>
      <c r="I128" s="49">
        <v>250</v>
      </c>
      <c r="J128" s="50">
        <f t="shared" si="24"/>
        <v>3227.46</v>
      </c>
      <c r="K128" s="51">
        <f t="shared" si="19"/>
        <v>143.81</v>
      </c>
      <c r="L128" s="40">
        <v>0</v>
      </c>
      <c r="M128" s="40">
        <v>0</v>
      </c>
      <c r="N128" s="51">
        <f t="shared" si="20"/>
        <v>143.81</v>
      </c>
      <c r="O128" s="53">
        <f t="shared" si="21"/>
        <v>3083.65</v>
      </c>
      <c r="P128" s="2"/>
    </row>
    <row r="129" spans="1:16" ht="18" customHeight="1" x14ac:dyDescent="0.3">
      <c r="A129" s="59">
        <f t="shared" si="26"/>
        <v>100</v>
      </c>
      <c r="B129" s="55" t="s">
        <v>116</v>
      </c>
      <c r="C129" s="55" t="s">
        <v>123</v>
      </c>
      <c r="D129" s="58" t="s">
        <v>142</v>
      </c>
      <c r="E129" s="107">
        <v>72.540000000000006</v>
      </c>
      <c r="F129" s="32">
        <f t="shared" si="22"/>
        <v>30</v>
      </c>
      <c r="G129" s="47">
        <v>801.26</v>
      </c>
      <c r="H129" s="48">
        <f t="shared" si="23"/>
        <v>2176.2000000000003</v>
      </c>
      <c r="I129" s="49">
        <v>250</v>
      </c>
      <c r="J129" s="50">
        <f t="shared" si="24"/>
        <v>3227.46</v>
      </c>
      <c r="K129" s="51">
        <f t="shared" si="19"/>
        <v>143.81</v>
      </c>
      <c r="L129" s="40">
        <v>0</v>
      </c>
      <c r="M129" s="40">
        <v>0</v>
      </c>
      <c r="N129" s="51">
        <f t="shared" si="20"/>
        <v>143.81</v>
      </c>
      <c r="O129" s="53">
        <f t="shared" si="21"/>
        <v>3083.65</v>
      </c>
      <c r="P129" s="2"/>
    </row>
    <row r="130" spans="1:16" ht="18" thickBot="1" x14ac:dyDescent="0.35">
      <c r="A130" s="59">
        <f t="shared" si="26"/>
        <v>101</v>
      </c>
      <c r="B130" s="55" t="s">
        <v>116</v>
      </c>
      <c r="C130" s="55" t="s">
        <v>123</v>
      </c>
      <c r="D130" s="58" t="s">
        <v>143</v>
      </c>
      <c r="E130" s="107">
        <v>72.540000000000006</v>
      </c>
      <c r="F130" s="32">
        <f t="shared" si="22"/>
        <v>30</v>
      </c>
      <c r="G130" s="47">
        <v>801.26</v>
      </c>
      <c r="H130" s="48">
        <f t="shared" si="23"/>
        <v>2176.2000000000003</v>
      </c>
      <c r="I130" s="49">
        <v>250</v>
      </c>
      <c r="J130" s="50">
        <f t="shared" si="24"/>
        <v>3227.46</v>
      </c>
      <c r="K130" s="51">
        <f t="shared" si="19"/>
        <v>143.81</v>
      </c>
      <c r="L130" s="40">
        <v>0</v>
      </c>
      <c r="M130" s="40">
        <v>0</v>
      </c>
      <c r="N130" s="51">
        <f t="shared" si="20"/>
        <v>143.81</v>
      </c>
      <c r="O130" s="53">
        <f t="shared" si="21"/>
        <v>3083.65</v>
      </c>
      <c r="P130" s="2"/>
    </row>
    <row r="131" spans="1:16" ht="18" customHeight="1" thickBot="1" x14ac:dyDescent="0.35">
      <c r="A131" s="5" t="s">
        <v>2</v>
      </c>
      <c r="B131" s="5" t="s">
        <v>3</v>
      </c>
      <c r="C131" s="5" t="s">
        <v>53</v>
      </c>
      <c r="D131" s="5" t="s">
        <v>4</v>
      </c>
      <c r="E131" s="6" t="s">
        <v>5</v>
      </c>
      <c r="F131" s="7" t="s">
        <v>6</v>
      </c>
      <c r="G131" s="7" t="s">
        <v>7</v>
      </c>
      <c r="H131" s="101" t="s">
        <v>8</v>
      </c>
      <c r="I131" s="7" t="s">
        <v>54</v>
      </c>
      <c r="J131" s="9" t="s">
        <v>9</v>
      </c>
      <c r="K131" s="102" t="s">
        <v>10</v>
      </c>
      <c r="L131" s="103"/>
      <c r="M131" s="104"/>
      <c r="N131" s="13" t="s">
        <v>11</v>
      </c>
      <c r="O131" s="5" t="s">
        <v>12</v>
      </c>
      <c r="P131" s="2"/>
    </row>
    <row r="132" spans="1:16" ht="18" thickBot="1" x14ac:dyDescent="0.35">
      <c r="A132" s="14"/>
      <c r="B132" s="14"/>
      <c r="C132" s="14"/>
      <c r="D132" s="14"/>
      <c r="E132" s="15"/>
      <c r="F132" s="16"/>
      <c r="G132" s="17"/>
      <c r="H132" s="105"/>
      <c r="I132" s="19"/>
      <c r="J132" s="20"/>
      <c r="K132" s="21" t="s">
        <v>167</v>
      </c>
      <c r="L132" s="21" t="s">
        <v>166</v>
      </c>
      <c r="M132" s="22" t="s">
        <v>165</v>
      </c>
      <c r="N132" s="23"/>
      <c r="O132" s="14"/>
      <c r="P132" s="2"/>
    </row>
    <row r="133" spans="1:16" ht="45.75" thickBot="1" x14ac:dyDescent="0.35">
      <c r="A133" s="24"/>
      <c r="B133" s="24"/>
      <c r="C133" s="24"/>
      <c r="D133" s="24"/>
      <c r="E133" s="25"/>
      <c r="F133" s="17"/>
      <c r="G133" s="26" t="s">
        <v>13</v>
      </c>
      <c r="H133" s="27" t="s">
        <v>14</v>
      </c>
      <c r="I133" s="28" t="s">
        <v>15</v>
      </c>
      <c r="J133" s="29"/>
      <c r="K133" s="30" t="s">
        <v>16</v>
      </c>
      <c r="L133" s="30" t="s">
        <v>17</v>
      </c>
      <c r="M133" s="30" t="s">
        <v>18</v>
      </c>
      <c r="N133" s="31"/>
      <c r="O133" s="24"/>
      <c r="P133" s="2"/>
    </row>
    <row r="134" spans="1:16" ht="17.25" x14ac:dyDescent="0.3">
      <c r="A134" s="59">
        <f>A130+1</f>
        <v>102</v>
      </c>
      <c r="B134" s="55" t="s">
        <v>116</v>
      </c>
      <c r="C134" s="55" t="s">
        <v>123</v>
      </c>
      <c r="D134" s="58" t="s">
        <v>144</v>
      </c>
      <c r="E134" s="107">
        <v>72.540000000000006</v>
      </c>
      <c r="F134" s="32">
        <f t="shared" si="22"/>
        <v>30</v>
      </c>
      <c r="G134" s="47">
        <v>801.26</v>
      </c>
      <c r="H134" s="48">
        <f t="shared" si="23"/>
        <v>2176.2000000000003</v>
      </c>
      <c r="I134" s="49">
        <v>250</v>
      </c>
      <c r="J134" s="50">
        <f t="shared" si="24"/>
        <v>3227.46</v>
      </c>
      <c r="K134" s="51">
        <f t="shared" si="19"/>
        <v>143.81</v>
      </c>
      <c r="L134" s="40">
        <v>0</v>
      </c>
      <c r="M134" s="40">
        <v>0</v>
      </c>
      <c r="N134" s="51">
        <f t="shared" si="20"/>
        <v>143.81</v>
      </c>
      <c r="O134" s="53">
        <f t="shared" si="21"/>
        <v>3083.65</v>
      </c>
      <c r="P134" s="2"/>
    </row>
    <row r="135" spans="1:16" ht="17.25" x14ac:dyDescent="0.3">
      <c r="A135" s="59">
        <f t="shared" si="26"/>
        <v>103</v>
      </c>
      <c r="B135" s="55" t="s">
        <v>116</v>
      </c>
      <c r="C135" s="55" t="s">
        <v>123</v>
      </c>
      <c r="D135" s="58" t="s">
        <v>145</v>
      </c>
      <c r="E135" s="107">
        <v>72.540000000000006</v>
      </c>
      <c r="F135" s="32">
        <f t="shared" si="22"/>
        <v>30</v>
      </c>
      <c r="G135" s="47">
        <v>801.26</v>
      </c>
      <c r="H135" s="48">
        <f t="shared" si="23"/>
        <v>2176.2000000000003</v>
      </c>
      <c r="I135" s="49">
        <v>250</v>
      </c>
      <c r="J135" s="50">
        <f t="shared" si="24"/>
        <v>3227.46</v>
      </c>
      <c r="K135" s="51">
        <f t="shared" si="19"/>
        <v>143.81</v>
      </c>
      <c r="L135" s="40">
        <v>0</v>
      </c>
      <c r="M135" s="40">
        <v>0</v>
      </c>
      <c r="N135" s="51">
        <f t="shared" si="20"/>
        <v>143.81</v>
      </c>
      <c r="O135" s="53">
        <f t="shared" si="21"/>
        <v>3083.65</v>
      </c>
      <c r="P135" s="2"/>
    </row>
    <row r="136" spans="1:16" ht="17.25" x14ac:dyDescent="0.3">
      <c r="A136" s="59">
        <f t="shared" si="26"/>
        <v>104</v>
      </c>
      <c r="B136" s="55" t="s">
        <v>116</v>
      </c>
      <c r="C136" s="55" t="s">
        <v>123</v>
      </c>
      <c r="D136" s="59" t="s">
        <v>146</v>
      </c>
      <c r="E136" s="107">
        <v>72.540000000000006</v>
      </c>
      <c r="F136" s="32">
        <f t="shared" si="22"/>
        <v>30</v>
      </c>
      <c r="G136" s="47">
        <v>801.26</v>
      </c>
      <c r="H136" s="48">
        <f t="shared" si="23"/>
        <v>2176.2000000000003</v>
      </c>
      <c r="I136" s="49">
        <v>250</v>
      </c>
      <c r="J136" s="50">
        <f t="shared" si="24"/>
        <v>3227.46</v>
      </c>
      <c r="K136" s="51">
        <f t="shared" si="19"/>
        <v>143.81</v>
      </c>
      <c r="L136" s="40">
        <v>0</v>
      </c>
      <c r="M136" s="40">
        <v>0</v>
      </c>
      <c r="N136" s="51">
        <f t="shared" si="20"/>
        <v>143.81</v>
      </c>
      <c r="O136" s="53">
        <f t="shared" si="21"/>
        <v>3083.65</v>
      </c>
      <c r="P136" s="2"/>
    </row>
    <row r="137" spans="1:16" ht="17.25" x14ac:dyDescent="0.3">
      <c r="A137" s="59">
        <f t="shared" si="26"/>
        <v>105</v>
      </c>
      <c r="B137" s="55" t="s">
        <v>116</v>
      </c>
      <c r="C137" s="43" t="s">
        <v>123</v>
      </c>
      <c r="D137" s="108" t="s">
        <v>168</v>
      </c>
      <c r="E137" s="107">
        <v>72.540000000000006</v>
      </c>
      <c r="F137" s="32">
        <f t="shared" si="22"/>
        <v>30</v>
      </c>
      <c r="G137" s="47">
        <v>801.26</v>
      </c>
      <c r="H137" s="48">
        <f t="shared" si="23"/>
        <v>2176.2000000000003</v>
      </c>
      <c r="I137" s="49">
        <v>250</v>
      </c>
      <c r="J137" s="50">
        <f t="shared" si="24"/>
        <v>3227.46</v>
      </c>
      <c r="K137" s="51">
        <f t="shared" si="19"/>
        <v>143.81</v>
      </c>
      <c r="L137" s="40">
        <v>0</v>
      </c>
      <c r="M137" s="40">
        <v>0</v>
      </c>
      <c r="N137" s="51">
        <f t="shared" si="20"/>
        <v>143.81</v>
      </c>
      <c r="O137" s="53">
        <f t="shared" si="21"/>
        <v>3083.65</v>
      </c>
      <c r="P137" s="2"/>
    </row>
    <row r="138" spans="1:16" ht="17.25" x14ac:dyDescent="0.3">
      <c r="A138" s="59">
        <f t="shared" si="26"/>
        <v>106</v>
      </c>
      <c r="B138" s="55" t="s">
        <v>116</v>
      </c>
      <c r="C138" s="43" t="s">
        <v>123</v>
      </c>
      <c r="D138" s="45" t="s">
        <v>147</v>
      </c>
      <c r="E138" s="107">
        <v>72.540000000000006</v>
      </c>
      <c r="F138" s="32">
        <f t="shared" si="22"/>
        <v>30</v>
      </c>
      <c r="G138" s="47">
        <v>801.26</v>
      </c>
      <c r="H138" s="48">
        <f t="shared" si="23"/>
        <v>2176.2000000000003</v>
      </c>
      <c r="I138" s="49">
        <v>250</v>
      </c>
      <c r="J138" s="50">
        <f t="shared" si="24"/>
        <v>3227.46</v>
      </c>
      <c r="K138" s="51">
        <f t="shared" si="19"/>
        <v>143.81</v>
      </c>
      <c r="L138" s="40">
        <v>0</v>
      </c>
      <c r="M138" s="40">
        <v>0</v>
      </c>
      <c r="N138" s="51">
        <f t="shared" si="20"/>
        <v>143.81</v>
      </c>
      <c r="O138" s="53">
        <f t="shared" si="21"/>
        <v>3083.65</v>
      </c>
      <c r="P138" s="2"/>
    </row>
    <row r="139" spans="1:16" ht="17.25" x14ac:dyDescent="0.3">
      <c r="A139" s="59">
        <f t="shared" si="26"/>
        <v>107</v>
      </c>
      <c r="B139" s="55" t="s">
        <v>116</v>
      </c>
      <c r="C139" s="55" t="s">
        <v>123</v>
      </c>
      <c r="D139" s="45" t="s">
        <v>148</v>
      </c>
      <c r="E139" s="107">
        <v>72.540000000000006</v>
      </c>
      <c r="F139" s="32">
        <f>($F$7)</f>
        <v>30</v>
      </c>
      <c r="G139" s="47">
        <v>801.26</v>
      </c>
      <c r="H139" s="48">
        <f t="shared" si="23"/>
        <v>2176.2000000000003</v>
      </c>
      <c r="I139" s="49">
        <v>250</v>
      </c>
      <c r="J139" s="50">
        <f t="shared" si="24"/>
        <v>3227.46</v>
      </c>
      <c r="K139" s="51">
        <f t="shared" si="19"/>
        <v>143.81</v>
      </c>
      <c r="L139" s="40">
        <v>0</v>
      </c>
      <c r="M139" s="40">
        <v>0</v>
      </c>
      <c r="N139" s="51">
        <f t="shared" si="20"/>
        <v>143.81</v>
      </c>
      <c r="O139" s="53">
        <f t="shared" si="21"/>
        <v>3083.65</v>
      </c>
      <c r="P139" s="2"/>
    </row>
    <row r="140" spans="1:16" ht="17.25" x14ac:dyDescent="0.3">
      <c r="A140" s="59">
        <f t="shared" si="26"/>
        <v>108</v>
      </c>
      <c r="B140" s="55" t="s">
        <v>116</v>
      </c>
      <c r="C140" s="55" t="s">
        <v>123</v>
      </c>
      <c r="D140" s="58" t="s">
        <v>149</v>
      </c>
      <c r="E140" s="107">
        <v>72.540000000000006</v>
      </c>
      <c r="F140" s="32">
        <f t="shared" si="22"/>
        <v>30</v>
      </c>
      <c r="G140" s="47">
        <v>801.26</v>
      </c>
      <c r="H140" s="48">
        <f t="shared" si="23"/>
        <v>2176.2000000000003</v>
      </c>
      <c r="I140" s="49">
        <v>250</v>
      </c>
      <c r="J140" s="50">
        <f t="shared" si="24"/>
        <v>3227.46</v>
      </c>
      <c r="K140" s="51">
        <f t="shared" si="19"/>
        <v>143.81</v>
      </c>
      <c r="L140" s="40">
        <v>0</v>
      </c>
      <c r="M140" s="40">
        <v>0</v>
      </c>
      <c r="N140" s="51">
        <f t="shared" si="20"/>
        <v>143.81</v>
      </c>
      <c r="O140" s="53">
        <f t="shared" si="21"/>
        <v>3083.65</v>
      </c>
      <c r="P140" s="2"/>
    </row>
    <row r="141" spans="1:16" ht="17.25" x14ac:dyDescent="0.3">
      <c r="A141" s="59">
        <f t="shared" si="26"/>
        <v>109</v>
      </c>
      <c r="B141" s="110" t="s">
        <v>116</v>
      </c>
      <c r="C141" s="110" t="s">
        <v>123</v>
      </c>
      <c r="D141" s="90" t="s">
        <v>150</v>
      </c>
      <c r="E141" s="107">
        <v>72.540000000000006</v>
      </c>
      <c r="F141" s="32">
        <f t="shared" si="22"/>
        <v>30</v>
      </c>
      <c r="G141" s="47">
        <v>801.26</v>
      </c>
      <c r="H141" s="48">
        <f t="shared" si="23"/>
        <v>2176.2000000000003</v>
      </c>
      <c r="I141" s="49">
        <v>250</v>
      </c>
      <c r="J141" s="50">
        <f t="shared" si="24"/>
        <v>3227.46</v>
      </c>
      <c r="K141" s="51">
        <f t="shared" si="19"/>
        <v>143.81</v>
      </c>
      <c r="L141" s="40">
        <v>0</v>
      </c>
      <c r="M141" s="40">
        <v>0</v>
      </c>
      <c r="N141" s="51">
        <f t="shared" si="20"/>
        <v>143.81</v>
      </c>
      <c r="O141" s="53">
        <f t="shared" si="21"/>
        <v>3083.65</v>
      </c>
      <c r="P141" s="2"/>
    </row>
    <row r="142" spans="1:16" ht="17.25" x14ac:dyDescent="0.3">
      <c r="A142" s="59">
        <f t="shared" si="26"/>
        <v>110</v>
      </c>
      <c r="B142" s="45" t="s">
        <v>116</v>
      </c>
      <c r="C142" s="45" t="s">
        <v>123</v>
      </c>
      <c r="D142" s="58" t="s">
        <v>151</v>
      </c>
      <c r="E142" s="107">
        <v>72.540000000000006</v>
      </c>
      <c r="F142" s="32">
        <f t="shared" si="22"/>
        <v>30</v>
      </c>
      <c r="G142" s="47">
        <v>801.26</v>
      </c>
      <c r="H142" s="48">
        <f t="shared" si="23"/>
        <v>2176.2000000000003</v>
      </c>
      <c r="I142" s="49">
        <v>250</v>
      </c>
      <c r="J142" s="50">
        <f t="shared" si="24"/>
        <v>3227.46</v>
      </c>
      <c r="K142" s="51">
        <f t="shared" si="19"/>
        <v>143.81</v>
      </c>
      <c r="L142" s="40">
        <v>0</v>
      </c>
      <c r="M142" s="40">
        <v>0</v>
      </c>
      <c r="N142" s="51">
        <f t="shared" si="20"/>
        <v>143.81</v>
      </c>
      <c r="O142" s="53">
        <f t="shared" si="21"/>
        <v>3083.65</v>
      </c>
      <c r="P142" s="2"/>
    </row>
    <row r="143" spans="1:16" ht="18" thickBot="1" x14ac:dyDescent="0.35">
      <c r="A143" s="59">
        <f t="shared" si="26"/>
        <v>111</v>
      </c>
      <c r="B143" s="90" t="s">
        <v>152</v>
      </c>
      <c r="C143" s="111" t="s">
        <v>123</v>
      </c>
      <c r="D143" s="90" t="s">
        <v>153</v>
      </c>
      <c r="E143" s="112">
        <v>72.540000000000006</v>
      </c>
      <c r="F143" s="32">
        <f t="shared" si="22"/>
        <v>30</v>
      </c>
      <c r="G143" s="65">
        <v>801.26</v>
      </c>
      <c r="H143" s="66">
        <f>E143*F143</f>
        <v>2176.2000000000003</v>
      </c>
      <c r="I143" s="67">
        <v>250</v>
      </c>
      <c r="J143" s="93">
        <f t="shared" si="24"/>
        <v>3227.46</v>
      </c>
      <c r="K143" s="69">
        <f t="shared" si="19"/>
        <v>143.81</v>
      </c>
      <c r="L143" s="40">
        <v>0</v>
      </c>
      <c r="M143" s="40">
        <v>0</v>
      </c>
      <c r="N143" s="69">
        <f t="shared" si="20"/>
        <v>143.81</v>
      </c>
      <c r="O143" s="70">
        <f t="shared" si="21"/>
        <v>3083.65</v>
      </c>
      <c r="P143" s="2"/>
    </row>
    <row r="144" spans="1:16" ht="18" thickBot="1" x14ac:dyDescent="0.35">
      <c r="A144" s="71" t="s">
        <v>51</v>
      </c>
      <c r="B144" s="72"/>
      <c r="C144" s="72"/>
      <c r="D144" s="72"/>
      <c r="E144" s="72"/>
      <c r="F144" s="73"/>
      <c r="G144" s="74">
        <f t="shared" ref="G144:O144" si="27">SUM(G106:G143)</f>
        <v>28044.09999999998</v>
      </c>
      <c r="H144" s="74">
        <f t="shared" si="27"/>
        <v>76166.999999999956</v>
      </c>
      <c r="I144" s="75">
        <f t="shared" si="27"/>
        <v>8750</v>
      </c>
      <c r="J144" s="75">
        <f>SUM(J106:J143)</f>
        <v>112961.10000000008</v>
      </c>
      <c r="K144" s="75">
        <f t="shared" si="27"/>
        <v>5033.3500000000013</v>
      </c>
      <c r="L144" s="75">
        <f t="shared" si="27"/>
        <v>1164.6300000000001</v>
      </c>
      <c r="M144" s="75">
        <f t="shared" si="27"/>
        <v>0</v>
      </c>
      <c r="N144" s="75">
        <f t="shared" si="27"/>
        <v>6197.980000000005</v>
      </c>
      <c r="O144" s="75">
        <f t="shared" si="27"/>
        <v>106763.11999999994</v>
      </c>
      <c r="P144" s="2"/>
    </row>
    <row r="145" spans="1:16" ht="17.25" x14ac:dyDescent="0.3">
      <c r="A145" s="113"/>
      <c r="B145" s="113"/>
      <c r="C145" s="113"/>
      <c r="D145" s="113"/>
      <c r="E145" s="113"/>
      <c r="F145" s="113"/>
      <c r="G145" s="114"/>
      <c r="H145" s="114"/>
      <c r="I145" s="115"/>
      <c r="J145" s="115"/>
      <c r="K145" s="115"/>
      <c r="L145" s="115"/>
      <c r="M145" s="115"/>
      <c r="N145" s="115"/>
      <c r="O145" s="115"/>
      <c r="P145" s="2"/>
    </row>
    <row r="146" spans="1:16" ht="17.25" x14ac:dyDescent="0.3">
      <c r="A146" s="113"/>
      <c r="B146" s="113"/>
      <c r="C146" s="113"/>
      <c r="D146" s="113"/>
      <c r="E146" s="113"/>
      <c r="F146" s="113"/>
      <c r="G146" s="114"/>
      <c r="H146" s="114"/>
      <c r="I146" s="115"/>
      <c r="J146" s="115"/>
      <c r="K146" s="115"/>
      <c r="L146" s="115"/>
      <c r="M146" s="115"/>
      <c r="N146" s="115"/>
      <c r="O146" s="115"/>
      <c r="P146" s="2"/>
    </row>
    <row r="147" spans="1:16" ht="17.25" x14ac:dyDescent="0.3">
      <c r="A147" s="113"/>
      <c r="B147" s="113"/>
      <c r="C147" s="113"/>
      <c r="D147" s="113"/>
      <c r="E147" s="113"/>
      <c r="F147" s="113"/>
      <c r="G147" s="114"/>
      <c r="H147" s="114"/>
      <c r="I147" s="115"/>
      <c r="J147" s="115"/>
      <c r="K147" s="115"/>
      <c r="L147" s="115"/>
      <c r="M147" s="115"/>
      <c r="N147" s="115"/>
      <c r="O147" s="115"/>
      <c r="P147" s="2"/>
    </row>
    <row r="148" spans="1:16" ht="17.25" x14ac:dyDescent="0.3">
      <c r="A148" s="113"/>
      <c r="B148" s="113"/>
      <c r="C148" s="113"/>
      <c r="D148" s="113"/>
      <c r="E148" s="113"/>
      <c r="F148" s="113"/>
      <c r="G148" s="114"/>
      <c r="H148" s="114"/>
      <c r="I148" s="115"/>
      <c r="J148" s="115"/>
      <c r="K148" s="115"/>
      <c r="L148" s="115"/>
      <c r="M148" s="115"/>
      <c r="N148" s="115"/>
      <c r="O148" s="115"/>
      <c r="P148" s="2"/>
    </row>
    <row r="149" spans="1:16" ht="18" thickBot="1" x14ac:dyDescent="0.35">
      <c r="A149" s="116"/>
      <c r="B149" s="116"/>
      <c r="C149" s="116"/>
      <c r="D149" s="116"/>
      <c r="E149" s="116"/>
      <c r="F149" s="116"/>
      <c r="G149" s="117"/>
      <c r="H149" s="117"/>
      <c r="I149" s="118"/>
      <c r="J149" s="118"/>
      <c r="K149" s="118"/>
      <c r="L149" s="118"/>
      <c r="M149" s="118"/>
      <c r="N149" s="118"/>
      <c r="O149" s="118"/>
      <c r="P149" s="2"/>
    </row>
    <row r="150" spans="1:16" ht="18" thickBot="1" x14ac:dyDescent="0.35">
      <c r="A150" s="79"/>
      <c r="B150" s="79"/>
      <c r="C150" s="79"/>
      <c r="D150" s="79"/>
      <c r="E150" s="79"/>
      <c r="F150" s="79"/>
      <c r="G150" s="79"/>
      <c r="H150" s="79"/>
      <c r="I150" s="119" t="s">
        <v>154</v>
      </c>
      <c r="J150" s="120" t="s">
        <v>10</v>
      </c>
      <c r="K150" s="121"/>
      <c r="L150" s="122"/>
      <c r="M150" s="123" t="s">
        <v>155</v>
      </c>
      <c r="N150" s="124" t="s">
        <v>156</v>
      </c>
      <c r="O150" s="125"/>
      <c r="P150" s="2"/>
    </row>
    <row r="151" spans="1:16" ht="18" thickBot="1" x14ac:dyDescent="0.35">
      <c r="A151" s="4"/>
      <c r="B151" s="3"/>
      <c r="C151" s="3"/>
      <c r="D151" s="3"/>
      <c r="E151" s="3"/>
      <c r="F151" s="79"/>
      <c r="G151" s="79"/>
      <c r="H151" s="79"/>
      <c r="I151" s="126"/>
      <c r="J151" s="127">
        <v>201</v>
      </c>
      <c r="K151" s="127">
        <v>211</v>
      </c>
      <c r="L151" s="127">
        <v>102</v>
      </c>
      <c r="M151" s="128"/>
      <c r="N151" s="129"/>
      <c r="O151" s="125"/>
      <c r="P151" s="2"/>
    </row>
    <row r="152" spans="1:16" ht="60.75" thickBot="1" x14ac:dyDescent="0.35">
      <c r="A152" s="130"/>
      <c r="B152" s="130"/>
      <c r="C152" s="130"/>
      <c r="D152" s="130"/>
      <c r="E152" s="130"/>
      <c r="F152" s="130"/>
      <c r="G152" s="130"/>
      <c r="H152" s="131"/>
      <c r="I152" s="132"/>
      <c r="J152" s="133" t="s">
        <v>16</v>
      </c>
      <c r="K152" s="133" t="s">
        <v>18</v>
      </c>
      <c r="L152" s="134" t="s">
        <v>157</v>
      </c>
      <c r="M152" s="128"/>
      <c r="N152" s="135"/>
      <c r="O152" s="4"/>
      <c r="P152" s="2"/>
    </row>
    <row r="153" spans="1:16" ht="18" thickBot="1" x14ac:dyDescent="0.35">
      <c r="A153" s="136"/>
      <c r="B153" s="136"/>
      <c r="C153" s="136"/>
      <c r="D153" s="136"/>
      <c r="E153" s="136"/>
      <c r="F153" s="136"/>
      <c r="G153" s="136"/>
      <c r="H153" s="137"/>
      <c r="I153" s="138">
        <f>J144+J97+J28</f>
        <v>358288.06000000029</v>
      </c>
      <c r="J153" s="139">
        <f>SUM(K144+K97+K28)</f>
        <v>15965.159999999996</v>
      </c>
      <c r="K153" s="140">
        <f>M144+M97+M28</f>
        <v>4725.34</v>
      </c>
      <c r="L153" s="141">
        <f>SUM(L144+L97+L28)</f>
        <v>7325.99</v>
      </c>
      <c r="M153" s="140">
        <f>SUM(J153:L153)</f>
        <v>28016.489999999998</v>
      </c>
      <c r="N153" s="142">
        <f>O144+O97+O28</f>
        <v>330271.56999999995</v>
      </c>
      <c r="O153" s="4"/>
      <c r="P153" s="2"/>
    </row>
    <row r="154" spans="1:16" ht="17.25" x14ac:dyDescent="0.3">
      <c r="A154" s="143"/>
      <c r="B154" s="125"/>
      <c r="C154" s="143"/>
      <c r="D154" s="143"/>
      <c r="E154" s="125"/>
      <c r="F154" s="144"/>
      <c r="G154" s="143"/>
      <c r="H154" s="145"/>
      <c r="I154" s="146"/>
      <c r="J154" s="125"/>
      <c r="K154" s="125"/>
      <c r="L154" s="125"/>
      <c r="M154" s="125"/>
      <c r="N154" s="125"/>
      <c r="O154" s="125"/>
      <c r="P154" s="2"/>
    </row>
    <row r="155" spans="1:16" ht="17.25" x14ac:dyDescent="0.3">
      <c r="A155" s="143"/>
      <c r="B155" s="125"/>
      <c r="C155" s="143"/>
      <c r="D155" s="143"/>
      <c r="E155" s="125"/>
      <c r="F155" s="144"/>
      <c r="G155" s="143"/>
      <c r="H155" s="145"/>
      <c r="I155" s="125"/>
      <c r="J155" s="125"/>
      <c r="K155" s="125"/>
      <c r="L155" s="125"/>
      <c r="M155" s="125"/>
      <c r="N155" s="146"/>
      <c r="O155" s="125"/>
      <c r="P155" s="2"/>
    </row>
    <row r="156" spans="1:16" ht="17.25" x14ac:dyDescent="0.3">
      <c r="A156" s="143"/>
      <c r="B156" s="125"/>
      <c r="C156" s="143"/>
      <c r="D156" s="143"/>
      <c r="E156" s="125"/>
      <c r="F156" s="144"/>
      <c r="G156" s="143"/>
      <c r="H156" s="145"/>
      <c r="I156" s="125"/>
      <c r="J156" s="125"/>
      <c r="K156" s="125"/>
      <c r="L156" s="125"/>
      <c r="M156" s="125"/>
      <c r="N156" s="146"/>
      <c r="O156" s="125"/>
      <c r="P156" s="2"/>
    </row>
    <row r="157" spans="1:16" ht="17.25" x14ac:dyDescent="0.3">
      <c r="A157" s="143"/>
      <c r="B157" s="125"/>
      <c r="C157" s="143"/>
      <c r="D157" s="143"/>
      <c r="E157" s="125"/>
      <c r="F157" s="144"/>
      <c r="G157" s="143"/>
      <c r="H157" s="145"/>
      <c r="I157" s="125"/>
      <c r="J157" s="125"/>
      <c r="K157" s="125"/>
      <c r="L157" s="125"/>
      <c r="M157" s="125"/>
      <c r="N157" s="146"/>
      <c r="O157" s="125"/>
      <c r="P157" s="2"/>
    </row>
    <row r="158" spans="1:16" ht="17.25" x14ac:dyDescent="0.3">
      <c r="A158" s="143"/>
      <c r="B158" s="125"/>
      <c r="C158" s="143"/>
      <c r="D158" s="143"/>
      <c r="E158" s="125"/>
      <c r="F158" s="144"/>
      <c r="G158" s="143"/>
      <c r="H158" s="145"/>
      <c r="I158" s="125"/>
      <c r="J158" s="125"/>
      <c r="K158" s="125"/>
      <c r="L158" s="125"/>
      <c r="M158" s="125"/>
      <c r="N158" s="146"/>
      <c r="O158" s="125"/>
      <c r="P158" s="2"/>
    </row>
    <row r="159" spans="1:16" ht="17.25" x14ac:dyDescent="0.3">
      <c r="A159" s="143"/>
      <c r="B159" s="125"/>
      <c r="C159" s="143"/>
      <c r="D159" s="143"/>
      <c r="E159" s="125"/>
      <c r="F159" s="144"/>
      <c r="G159" s="143"/>
      <c r="H159" s="145"/>
      <c r="I159" s="125"/>
      <c r="J159" s="125"/>
      <c r="K159" s="125"/>
      <c r="L159" s="125"/>
      <c r="M159" s="125"/>
      <c r="N159" s="146"/>
      <c r="O159" s="125"/>
      <c r="P159" s="2"/>
    </row>
    <row r="160" spans="1:16" ht="17.25" x14ac:dyDescent="0.3">
      <c r="A160" s="143"/>
      <c r="B160" s="125"/>
      <c r="C160" s="143"/>
      <c r="D160" s="143"/>
      <c r="E160" s="125"/>
      <c r="F160" s="144"/>
      <c r="G160" s="143"/>
      <c r="H160" s="145"/>
      <c r="I160" s="125"/>
      <c r="J160" s="125"/>
      <c r="K160" s="125"/>
      <c r="L160" s="125"/>
      <c r="M160" s="125"/>
      <c r="N160" s="146"/>
      <c r="O160" s="125"/>
      <c r="P160" s="2"/>
    </row>
    <row r="161" spans="1:16" ht="17.25" x14ac:dyDescent="0.3">
      <c r="A161" s="143"/>
      <c r="B161" s="125"/>
      <c r="C161" s="143"/>
      <c r="D161" s="143"/>
      <c r="E161" s="125"/>
      <c r="F161" s="144"/>
      <c r="G161" s="143"/>
      <c r="H161" s="145"/>
      <c r="I161" s="125"/>
      <c r="J161" s="125"/>
      <c r="K161" s="125"/>
      <c r="L161" s="125"/>
      <c r="M161" s="125"/>
      <c r="N161" s="146"/>
      <c r="O161" s="125"/>
      <c r="P161" s="2"/>
    </row>
    <row r="162" spans="1:16" ht="17.25" x14ac:dyDescent="0.3">
      <c r="A162" s="143"/>
      <c r="B162" s="125"/>
      <c r="C162" s="143"/>
      <c r="D162" s="143"/>
      <c r="E162" s="125"/>
      <c r="F162" s="144"/>
      <c r="G162" s="143"/>
      <c r="H162" s="145"/>
      <c r="I162" s="125"/>
      <c r="J162" s="125"/>
      <c r="K162" s="125"/>
      <c r="L162" s="125"/>
      <c r="M162" s="125"/>
      <c r="N162" s="125"/>
      <c r="O162" s="125"/>
      <c r="P162" s="2"/>
    </row>
    <row r="163" spans="1:16" ht="17.25" x14ac:dyDescent="0.3">
      <c r="A163" s="143"/>
      <c r="B163" s="125"/>
      <c r="C163" s="143"/>
      <c r="D163" s="143"/>
      <c r="E163" s="125"/>
      <c r="F163" s="144"/>
      <c r="G163" s="143"/>
      <c r="H163" s="145"/>
      <c r="I163" s="125"/>
      <c r="J163" s="125"/>
      <c r="K163" s="125"/>
      <c r="L163" s="125"/>
      <c r="M163" s="125"/>
      <c r="N163" s="125"/>
      <c r="O163" s="125"/>
      <c r="P163" s="2"/>
    </row>
    <row r="164" spans="1:16" ht="17.25" x14ac:dyDescent="0.3">
      <c r="A164" s="143"/>
      <c r="B164" s="125"/>
      <c r="C164" s="143"/>
      <c r="D164" s="143"/>
      <c r="E164" s="125"/>
      <c r="F164" s="143"/>
      <c r="G164" s="143"/>
      <c r="H164" s="145"/>
      <c r="I164" s="147"/>
      <c r="J164" s="147"/>
      <c r="K164" s="148"/>
      <c r="L164" s="125"/>
      <c r="M164" s="125"/>
      <c r="N164" s="125"/>
      <c r="O164" s="125"/>
      <c r="P164" s="2"/>
    </row>
    <row r="165" spans="1:16" ht="71.25" customHeight="1" x14ac:dyDescent="0.3">
      <c r="A165" s="143"/>
      <c r="B165" s="149"/>
      <c r="C165" s="150"/>
      <c r="D165" s="143"/>
      <c r="E165" s="125"/>
      <c r="F165" s="143"/>
      <c r="G165" s="143"/>
      <c r="H165" s="151"/>
      <c r="I165" s="152"/>
      <c r="J165" s="152"/>
      <c r="K165" s="152" t="s">
        <v>158</v>
      </c>
      <c r="L165" s="125"/>
      <c r="M165" s="125"/>
      <c r="N165" s="146"/>
      <c r="O165" s="125"/>
      <c r="P165" s="2"/>
    </row>
    <row r="166" spans="1:16" ht="17.25" x14ac:dyDescent="0.3">
      <c r="A166" s="143"/>
      <c r="B166" s="153" t="s">
        <v>163</v>
      </c>
      <c r="C166" s="153"/>
      <c r="D166" s="154"/>
      <c r="E166" s="125"/>
      <c r="F166" s="143"/>
      <c r="G166" s="143"/>
      <c r="H166" s="145"/>
      <c r="I166" s="155"/>
      <c r="J166" s="155"/>
      <c r="K166" s="155"/>
      <c r="L166" s="153" t="s">
        <v>159</v>
      </c>
      <c r="M166" s="153"/>
      <c r="N166" s="153"/>
      <c r="O166" s="125"/>
      <c r="P166" s="2"/>
    </row>
    <row r="167" spans="1:16" ht="17.25" x14ac:dyDescent="0.3">
      <c r="A167" s="143"/>
      <c r="B167" s="156" t="s">
        <v>160</v>
      </c>
      <c r="C167" s="156"/>
      <c r="D167" s="154"/>
      <c r="E167" s="125"/>
      <c r="F167" s="143"/>
      <c r="G167" s="143"/>
      <c r="H167" s="145"/>
      <c r="I167" s="155"/>
      <c r="J167" s="155"/>
      <c r="K167" s="155"/>
      <c r="L167" s="157" t="s">
        <v>161</v>
      </c>
      <c r="M167" s="157"/>
      <c r="N167" s="157"/>
      <c r="O167" s="125"/>
      <c r="P167" s="2"/>
    </row>
    <row r="168" spans="1:16" ht="17.25" x14ac:dyDescent="0.3">
      <c r="A168" s="143"/>
      <c r="B168" s="158" t="s">
        <v>162</v>
      </c>
      <c r="C168" s="158"/>
      <c r="D168" s="159"/>
      <c r="E168" s="160"/>
      <c r="F168" s="86"/>
      <c r="G168" s="86"/>
      <c r="H168" s="161"/>
      <c r="I168" s="162"/>
      <c r="J168" s="162"/>
      <c r="K168" s="162"/>
      <c r="L168" s="163" t="s">
        <v>162</v>
      </c>
      <c r="M168" s="163"/>
      <c r="N168" s="163"/>
      <c r="O168" s="125"/>
      <c r="P168" s="2"/>
    </row>
    <row r="169" spans="1:16" ht="17.25" x14ac:dyDescent="0.3">
      <c r="A169" s="143"/>
      <c r="B169" s="164"/>
      <c r="C169" s="159"/>
      <c r="D169" s="162"/>
      <c r="E169" s="165"/>
      <c r="F169" s="164"/>
      <c r="G169" s="164"/>
      <c r="H169" s="166"/>
      <c r="I169" s="162"/>
      <c r="J169" s="162"/>
      <c r="K169" s="162"/>
      <c r="L169" s="159"/>
      <c r="M169" s="160"/>
      <c r="N169" s="160"/>
      <c r="O169" s="125"/>
      <c r="P169" s="2"/>
    </row>
    <row r="170" spans="1:16" ht="17.25" x14ac:dyDescent="0.3">
      <c r="A170" s="167"/>
      <c r="B170" s="168"/>
      <c r="C170" s="169"/>
      <c r="D170" s="169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70"/>
      <c r="P170" s="2"/>
    </row>
    <row r="171" spans="1:16" ht="17.25" x14ac:dyDescent="0.3">
      <c r="A171" s="167"/>
      <c r="B171" s="170"/>
      <c r="C171" s="167"/>
      <c r="D171" s="167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2"/>
    </row>
    <row r="172" spans="1:16" ht="17.25" x14ac:dyDescent="0.3">
      <c r="A172" s="167"/>
      <c r="B172" s="170"/>
      <c r="C172" s="167"/>
      <c r="D172" s="167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2"/>
    </row>
    <row r="173" spans="1:16" ht="17.25" x14ac:dyDescent="0.3">
      <c r="P173" s="2"/>
    </row>
    <row r="174" spans="1:16" ht="17.25" x14ac:dyDescent="0.3">
      <c r="P174" s="2"/>
    </row>
    <row r="175" spans="1:16" ht="17.25" x14ac:dyDescent="0.3">
      <c r="P175" s="2"/>
    </row>
    <row r="176" spans="1:16" ht="17.25" x14ac:dyDescent="0.3">
      <c r="P176" s="2"/>
    </row>
    <row r="177" spans="16:16" ht="17.25" x14ac:dyDescent="0.3">
      <c r="P177" s="2"/>
    </row>
    <row r="178" spans="16:16" ht="17.25" x14ac:dyDescent="0.3">
      <c r="P178" s="2"/>
    </row>
    <row r="179" spans="16:16" ht="17.25" x14ac:dyDescent="0.3">
      <c r="P179" s="2"/>
    </row>
    <row r="180" spans="16:16" ht="17.25" x14ac:dyDescent="0.3">
      <c r="P180" s="2"/>
    </row>
    <row r="181" spans="16:16" ht="17.25" x14ac:dyDescent="0.3">
      <c r="P181" s="2"/>
    </row>
    <row r="182" spans="16:16" ht="17.25" x14ac:dyDescent="0.3">
      <c r="P182" s="2"/>
    </row>
  </sheetData>
  <sheetProtection algorithmName="SHA-512" hashValue="iquR6nvE6/B8IxVJZscvbN5hb9VF5PiKJKmniOxRBtaOaFuPMzvtcqqukKyqob5sC99d7zpZwtLsjwdy9OMyRw==" saltValue="LOUDkWkbXGeuPvSWidvATA==" spinCount="100000" sheet="1" formatCells="0" formatColumns="0" formatRows="0" insertColumns="0" insertRows="0" insertHyperlinks="0" deleteColumns="0" deleteRows="0" sort="0" autoFilter="0" pivotTables="0"/>
  <mergeCells count="88">
    <mergeCell ref="O103:O105"/>
    <mergeCell ref="J103:J105"/>
    <mergeCell ref="K103:M103"/>
    <mergeCell ref="N103:N105"/>
    <mergeCell ref="E103:E105"/>
    <mergeCell ref="F103:F105"/>
    <mergeCell ref="G103:G104"/>
    <mergeCell ref="H103:H104"/>
    <mergeCell ref="I103:I104"/>
    <mergeCell ref="A97:F97"/>
    <mergeCell ref="A102:N102"/>
    <mergeCell ref="A103:A105"/>
    <mergeCell ref="B103:B105"/>
    <mergeCell ref="L167:N167"/>
    <mergeCell ref="D103:D105"/>
    <mergeCell ref="C103:C105"/>
    <mergeCell ref="F131:F133"/>
    <mergeCell ref="G131:G132"/>
    <mergeCell ref="H131:H132"/>
    <mergeCell ref="I131:I132"/>
    <mergeCell ref="J131:J133"/>
    <mergeCell ref="K131:M131"/>
    <mergeCell ref="N131:N133"/>
    <mergeCell ref="B168:C168"/>
    <mergeCell ref="L168:N168"/>
    <mergeCell ref="B166:C166"/>
    <mergeCell ref="L166:N166"/>
    <mergeCell ref="A144:F144"/>
    <mergeCell ref="A150:E150"/>
    <mergeCell ref="F150:F151"/>
    <mergeCell ref="G150:G151"/>
    <mergeCell ref="H150:H151"/>
    <mergeCell ref="I150:I152"/>
    <mergeCell ref="J150:L150"/>
    <mergeCell ref="M150:M152"/>
    <mergeCell ref="N150:N152"/>
    <mergeCell ref="B151:E151"/>
    <mergeCell ref="A152:H152"/>
    <mergeCell ref="B167:C167"/>
    <mergeCell ref="A28:F28"/>
    <mergeCell ref="A35:O35"/>
    <mergeCell ref="A36:A38"/>
    <mergeCell ref="B36:B38"/>
    <mergeCell ref="C36:C38"/>
    <mergeCell ref="K36:M36"/>
    <mergeCell ref="N36:N38"/>
    <mergeCell ref="O36:O38"/>
    <mergeCell ref="G36:G37"/>
    <mergeCell ref="H36:H37"/>
    <mergeCell ref="I36:I37"/>
    <mergeCell ref="J36:J38"/>
    <mergeCell ref="D36:D38"/>
    <mergeCell ref="E36:E38"/>
    <mergeCell ref="F36:F38"/>
    <mergeCell ref="A1:O1"/>
    <mergeCell ref="A3:O3"/>
    <mergeCell ref="A4:A6"/>
    <mergeCell ref="B4:B6"/>
    <mergeCell ref="C4:C6"/>
    <mergeCell ref="O4:O6"/>
    <mergeCell ref="D4:D6"/>
    <mergeCell ref="E4:E6"/>
    <mergeCell ref="F4:F6"/>
    <mergeCell ref="G4:G5"/>
    <mergeCell ref="H4:H5"/>
    <mergeCell ref="I4:I5"/>
    <mergeCell ref="J4:J6"/>
    <mergeCell ref="K4:M4"/>
    <mergeCell ref="N4:N6"/>
    <mergeCell ref="E66:E68"/>
    <mergeCell ref="F66:F68"/>
    <mergeCell ref="A66:A68"/>
    <mergeCell ref="B66:B68"/>
    <mergeCell ref="C66:C68"/>
    <mergeCell ref="O131:O133"/>
    <mergeCell ref="N66:N68"/>
    <mergeCell ref="O66:O68"/>
    <mergeCell ref="A131:A133"/>
    <mergeCell ref="B131:B133"/>
    <mergeCell ref="C131:C133"/>
    <mergeCell ref="D131:D133"/>
    <mergeCell ref="E131:E133"/>
    <mergeCell ref="G66:G67"/>
    <mergeCell ref="H66:H67"/>
    <mergeCell ref="I66:I67"/>
    <mergeCell ref="J66:J68"/>
    <mergeCell ref="K66:M66"/>
    <mergeCell ref="D66:D68"/>
  </mergeCells>
  <pageMargins left="0.25" right="0.25" top="0.75" bottom="0.75" header="0.3" footer="0.3"/>
  <pageSetup scale="44" orientation="landscape" r:id="rId1"/>
  <headerFooter>
    <oddHeader>&amp;L&amp;G&amp;C&amp;"Century Gothic,Negrita"&amp;12AUTORIDAD PARA EL MANEJO SUSTENTABLE DE LA CUENCA Y DEL LAGO DE AMATITLÁN 
NÓMINA CORRESPONDIENTE AL MES DE SEPTIEMBRE 2022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2022-10-05T18:47:39Z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d0c5942e-b7f0-485a-a55f-b30122aa5417</vt:lpwstr>
  </property>
</Properties>
</file>