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AlgorithmName="SHA-512" workbookHashValue="gfhYENMaSEyQaNegs7yTZqpx6zaz3hSikKsDnBwDszxEuQlPJD/CWAAx4MUzSe/PpFKSHL/4aWAq19usF/ogVA==" workbookSaltValue="1Lm8VttOXs/5SGuk01/uyw==" workbookSpinCount="100000" lockStructure="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1" l="1"/>
  <c r="O9" i="1"/>
  <c r="O12" i="1" l="1"/>
  <c r="O13" i="1"/>
  <c r="O14" i="1"/>
  <c r="O15" i="1"/>
  <c r="N16" i="1"/>
  <c r="N17" i="1"/>
  <c r="O18" i="1"/>
  <c r="O19" i="1"/>
  <c r="O20" i="1"/>
  <c r="O21" i="1"/>
  <c r="O22" i="1"/>
  <c r="N23" i="1"/>
  <c r="N24" i="1"/>
  <c r="N11" i="1"/>
  <c r="N10" i="1"/>
  <c r="N12" i="1" l="1"/>
  <c r="P12" i="1" s="1"/>
  <c r="O24" i="1"/>
  <c r="P24" i="1" s="1"/>
  <c r="O23" i="1"/>
  <c r="P23" i="1" s="1"/>
  <c r="O16" i="1"/>
  <c r="P16" i="1" s="1"/>
  <c r="N21" i="1"/>
  <c r="P21" i="1" s="1"/>
  <c r="N22" i="1"/>
  <c r="P22" i="1" s="1"/>
  <c r="N20" i="1"/>
  <c r="P20" i="1" s="1"/>
  <c r="O17" i="1"/>
  <c r="P17" i="1" s="1"/>
  <c r="O11" i="1"/>
  <c r="P11" i="1" s="1"/>
  <c r="O10" i="1"/>
  <c r="N19" i="1"/>
  <c r="P19" i="1" s="1"/>
  <c r="N15" i="1"/>
  <c r="P15" i="1" s="1"/>
  <c r="P9" i="1"/>
  <c r="N18" i="1"/>
  <c r="P18" i="1" s="1"/>
  <c r="N14" i="1"/>
  <c r="P14" i="1" s="1"/>
  <c r="N13" i="1"/>
  <c r="P13" i="1" s="1"/>
  <c r="N25" i="1" l="1"/>
  <c r="N31" i="1" s="1"/>
  <c r="P10" i="1"/>
  <c r="P25" i="1" s="1"/>
  <c r="P31" i="1" s="1"/>
  <c r="O25" i="1"/>
  <c r="O31" i="1" s="1"/>
  <c r="H21" i="1"/>
  <c r="H22" i="1"/>
  <c r="H23" i="1"/>
  <c r="H24" i="1"/>
  <c r="H12" i="1"/>
  <c r="H13" i="1"/>
  <c r="H14" i="1"/>
  <c r="H15" i="1"/>
  <c r="H16" i="1"/>
  <c r="H17" i="1"/>
  <c r="H18" i="1"/>
  <c r="H19" i="1"/>
  <c r="H20" i="1"/>
  <c r="H11" i="1"/>
  <c r="H9" i="1"/>
  <c r="H10" i="1"/>
  <c r="J24" i="1" l="1"/>
  <c r="L24" i="1" s="1"/>
  <c r="J23" i="1"/>
  <c r="J22" i="1"/>
  <c r="J21" i="1"/>
  <c r="J20" i="1"/>
  <c r="L20" i="1" s="1"/>
  <c r="J19" i="1"/>
  <c r="J18" i="1"/>
  <c r="L18" i="1" s="1"/>
  <c r="J17" i="1"/>
  <c r="J16" i="1"/>
  <c r="L16" i="1" s="1"/>
  <c r="J15" i="1"/>
  <c r="J14" i="1"/>
  <c r="L14" i="1" s="1"/>
  <c r="J13" i="1"/>
  <c r="J12" i="1"/>
  <c r="J11" i="1"/>
  <c r="J10" i="1"/>
  <c r="L10" i="1" s="1"/>
  <c r="J9" i="1"/>
  <c r="L13" i="1" l="1"/>
  <c r="L9" i="1"/>
  <c r="L15" i="1"/>
  <c r="L19" i="1"/>
  <c r="L11" i="1"/>
  <c r="L21" i="1"/>
  <c r="L12" i="1"/>
  <c r="L22" i="1"/>
  <c r="L17" i="1"/>
  <c r="L23" i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</calcChain>
</file>

<file path=xl/sharedStrings.xml><?xml version="1.0" encoding="utf-8"?>
<sst xmlns="http://schemas.openxmlformats.org/spreadsheetml/2006/main" count="104" uniqueCount="59">
  <si>
    <t xml:space="preserve">No. </t>
  </si>
  <si>
    <t xml:space="preserve">Codigo de empleado </t>
  </si>
  <si>
    <t xml:space="preserve">No. de Contrato </t>
  </si>
  <si>
    <t xml:space="preserve">Titulo del Jornal </t>
  </si>
  <si>
    <t xml:space="preserve">Empleado </t>
  </si>
  <si>
    <t xml:space="preserve">Jornal </t>
  </si>
  <si>
    <t>Días</t>
  </si>
  <si>
    <t>Renglon 033</t>
  </si>
  <si>
    <t>Renglón 
031</t>
  </si>
  <si>
    <t>TOTAL DEVENGADO MENSUAL</t>
  </si>
  <si>
    <t>LÍQUIDO A RECIBIR</t>
  </si>
  <si>
    <t>COMPLEMENTO
SALARIO</t>
  </si>
  <si>
    <t>Jornales</t>
  </si>
  <si>
    <t>Bono 66-2000</t>
  </si>
  <si>
    <t>Estación Acuática</t>
  </si>
  <si>
    <t>TOTAL</t>
  </si>
  <si>
    <t>11130016-216-00-0115-0003-12-33-00-000-005-000-031-00000</t>
  </si>
  <si>
    <t xml:space="preserve">Ubicación </t>
  </si>
  <si>
    <t>Renglón 033</t>
  </si>
  <si>
    <t>Peón</t>
  </si>
  <si>
    <t>Desechos Líquidos</t>
  </si>
  <si>
    <t>Desechos Sólidos</t>
  </si>
  <si>
    <t>51-2022-031-AMSA</t>
  </si>
  <si>
    <t xml:space="preserve">Eduardo Gertrudis Alvarado Mansilla </t>
  </si>
  <si>
    <t>52-2022-031-AMSA</t>
  </si>
  <si>
    <t>Guilder Ivan Rivera Sanchez</t>
  </si>
  <si>
    <t>53-2022-031-AMSA</t>
  </si>
  <si>
    <t>Julio Rodolfo Nixón García Ramírez</t>
  </si>
  <si>
    <t>54-2022-031-AMSA</t>
  </si>
  <si>
    <t>peón</t>
  </si>
  <si>
    <t>Gerardo Macolás Marroquín</t>
  </si>
  <si>
    <t>57-2022-031-AMSA</t>
  </si>
  <si>
    <t>José Abel Chamale Par</t>
  </si>
  <si>
    <t>58-2022-031-AMSA</t>
  </si>
  <si>
    <t>Carlos Alfredo Sandoval  Monroy</t>
  </si>
  <si>
    <t>59-2022-031-AMSA</t>
  </si>
  <si>
    <t>Gerver Oswaldo Suruy Estupe</t>
  </si>
  <si>
    <t>62-2022-031-AMSA</t>
  </si>
  <si>
    <t>Mario Arturo Sigüenza</t>
  </si>
  <si>
    <t>63-2022-031-AMSA</t>
  </si>
  <si>
    <t>Nery Armando Castañeda Avilés</t>
  </si>
  <si>
    <t>64-2022-031-AMSA</t>
  </si>
  <si>
    <t>Cosmen Vitalino Obando Montenegro</t>
  </si>
  <si>
    <t>67-2022-031-AMSA</t>
  </si>
  <si>
    <t>Juan Antonio Roque Dionisio</t>
  </si>
  <si>
    <t>68-2022-031-AMSA</t>
  </si>
  <si>
    <t>Manolo Telón Hernández</t>
  </si>
  <si>
    <t>69-2022-031-AMSA</t>
  </si>
  <si>
    <t>Marlon Geovani Arizandieta Arroyo</t>
  </si>
  <si>
    <t>70-2022-031-AMSA</t>
  </si>
  <si>
    <t>José Luis Arizandieta Cabrera</t>
  </si>
  <si>
    <t>71-2022-031-AMSA</t>
  </si>
  <si>
    <t>Jorge Eduardo López Ramírez</t>
  </si>
  <si>
    <t>72-2022-031-AMSA</t>
  </si>
  <si>
    <t>Hector Antonio Avila Hernández</t>
  </si>
  <si>
    <t xml:space="preserve">Aguinaldo </t>
  </si>
  <si>
    <t xml:space="preserve">Bono vacacional </t>
  </si>
  <si>
    <t xml:space="preserve">Dias laborados </t>
  </si>
  <si>
    <t>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</si>
</sst>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entury Gothic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7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3" fillId="0" borderId="0" xfId="0" applyFont="1"/>
    <xf numFmtId="49" fontId="0" fillId="0" borderId="0" xfId="0" applyNumberFormat="1" applyAlignment="1">
      <alignment horizontal="center"/>
    </xf>
    <xf numFmtId="0" fontId="4" fillId="0" borderId="0" xfId="0" applyFont="1"/>
    <xf numFmtId="0" fontId="4" fillId="0" borderId="0" xfId="0" applyFont="1" applyFill="1"/>
    <xf numFmtId="0" fontId="5" fillId="0" borderId="0" xfId="2" applyFont="1" applyFill="1" applyBorder="1" applyAlignment="1" applyProtection="1">
      <alignment horizontal="center" vertical="center"/>
      <protection hidden="1"/>
    </xf>
    <xf numFmtId="49" fontId="5" fillId="0" borderId="0" xfId="2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Border="1" applyAlignment="1" applyProtection="1">
      <alignment horizontal="center"/>
      <protection hidden="1"/>
    </xf>
    <xf numFmtId="44" fontId="7" fillId="3" borderId="0" xfId="1" applyFont="1" applyFill="1" applyBorder="1" applyProtection="1">
      <protection hidden="1"/>
    </xf>
    <xf numFmtId="44" fontId="7" fillId="3" borderId="0" xfId="0" applyNumberFormat="1" applyFont="1" applyFill="1" applyBorder="1" applyProtection="1">
      <protection hidden="1"/>
    </xf>
    <xf numFmtId="49" fontId="7" fillId="3" borderId="0" xfId="0" applyNumberFormat="1" applyFont="1" applyFill="1" applyBorder="1" applyAlignment="1" applyProtection="1">
      <alignment horizontal="center"/>
      <protection hidden="1"/>
    </xf>
    <xf numFmtId="0" fontId="5" fillId="3" borderId="8" xfId="2" applyFont="1" applyFill="1" applyBorder="1" applyAlignment="1" applyProtection="1">
      <alignment horizontal="center" vertical="center"/>
      <protection hidden="1"/>
    </xf>
    <xf numFmtId="0" fontId="5" fillId="2" borderId="1" xfId="2" applyFont="1" applyFill="1" applyBorder="1" applyAlignment="1" applyProtection="1">
      <alignment horizontal="center" vertical="center" wrapText="1"/>
      <protection hidden="1"/>
    </xf>
    <xf numFmtId="49" fontId="5" fillId="2" borderId="1" xfId="2" applyNumberFormat="1" applyFont="1" applyFill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44" fontId="6" fillId="2" borderId="1" xfId="1" applyFont="1" applyFill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49" fontId="6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5" fillId="2" borderId="3" xfId="2" applyFont="1" applyFill="1" applyBorder="1" applyAlignment="1" applyProtection="1">
      <alignment horizontal="center" vertical="center" wrapText="1"/>
      <protection hidden="1"/>
    </xf>
    <xf numFmtId="49" fontId="5" fillId="2" borderId="3" xfId="2" applyNumberFormat="1" applyFont="1" applyFill="1" applyBorder="1" applyAlignment="1" applyProtection="1">
      <alignment horizontal="center" vertical="center" wrapText="1"/>
      <protection hidden="1"/>
    </xf>
    <xf numFmtId="0" fontId="6" fillId="2" borderId="3" xfId="0" applyFont="1" applyFill="1" applyBorder="1" applyAlignment="1" applyProtection="1">
      <alignment horizontal="center" vertical="center"/>
      <protection hidden="1"/>
    </xf>
    <xf numFmtId="0" fontId="6" fillId="2" borderId="4" xfId="0" applyFont="1" applyFill="1" applyBorder="1" applyAlignment="1" applyProtection="1">
      <alignment horizontal="center" vertical="center"/>
      <protection hidden="1"/>
    </xf>
    <xf numFmtId="44" fontId="6" fillId="2" borderId="4" xfId="1" applyFont="1" applyFill="1" applyBorder="1" applyAlignment="1" applyProtection="1">
      <alignment horizontal="center" vertical="center" wrapText="1"/>
      <protection hidden="1"/>
    </xf>
    <xf numFmtId="0" fontId="6" fillId="2" borderId="12" xfId="0" applyFont="1" applyFill="1" applyBorder="1" applyAlignment="1" applyProtection="1">
      <alignment horizontal="center" vertical="center"/>
      <protection hidden="1"/>
    </xf>
    <xf numFmtId="0" fontId="6" fillId="2" borderId="3" xfId="0" applyFont="1" applyFill="1" applyBorder="1" applyAlignment="1" applyProtection="1">
      <alignment horizontal="center" vertical="center" wrapText="1"/>
      <protection hidden="1"/>
    </xf>
    <xf numFmtId="49" fontId="6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13" xfId="0" applyFont="1" applyFill="1" applyBorder="1" applyAlignment="1" applyProtection="1">
      <alignment horizontal="center" vertical="center" wrapText="1"/>
      <protection hidden="1"/>
    </xf>
    <xf numFmtId="0" fontId="5" fillId="2" borderId="4" xfId="2" applyFont="1" applyFill="1" applyBorder="1" applyAlignment="1" applyProtection="1">
      <alignment horizontal="center" vertical="center" wrapText="1"/>
      <protection hidden="1"/>
    </xf>
    <xf numFmtId="49" fontId="5" fillId="2" borderId="4" xfId="2" applyNumberFormat="1" applyFont="1" applyFill="1" applyBorder="1" applyAlignment="1" applyProtection="1">
      <alignment horizontal="center" vertical="center" wrapText="1"/>
      <protection hidden="1"/>
    </xf>
    <xf numFmtId="0" fontId="6" fillId="2" borderId="8" xfId="0" applyFont="1" applyFill="1" applyBorder="1" applyAlignment="1" applyProtection="1">
      <alignment horizontal="center" vertical="center" wrapText="1"/>
      <protection hidden="1"/>
    </xf>
    <xf numFmtId="44" fontId="6" fillId="2" borderId="6" xfId="1" applyFont="1" applyFill="1" applyBorder="1" applyAlignment="1" applyProtection="1">
      <alignment horizontal="center" vertical="center"/>
      <protection hidden="1"/>
    </xf>
    <xf numFmtId="0" fontId="6" fillId="2" borderId="5" xfId="0" applyFont="1" applyFill="1" applyBorder="1" applyAlignment="1" applyProtection="1">
      <alignment horizontal="center" vertical="center"/>
      <protection hidden="1"/>
    </xf>
    <xf numFmtId="0" fontId="6" fillId="2" borderId="4" xfId="0" applyFont="1" applyFill="1" applyBorder="1" applyAlignment="1" applyProtection="1">
      <alignment horizontal="center" vertical="center" wrapText="1"/>
      <protection hidden="1"/>
    </xf>
    <xf numFmtId="49" fontId="6" fillId="2" borderId="4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5" xfId="0" applyFont="1" applyFill="1" applyBorder="1" applyAlignment="1" applyProtection="1">
      <alignment horizontal="center" vertical="center" wrapText="1"/>
      <protection hidden="1"/>
    </xf>
    <xf numFmtId="0" fontId="4" fillId="3" borderId="10" xfId="0" applyFont="1" applyFill="1" applyBorder="1" applyAlignment="1" applyProtection="1">
      <alignment horizontal="center"/>
      <protection hidden="1"/>
    </xf>
    <xf numFmtId="0" fontId="4" fillId="0" borderId="10" xfId="0" applyFont="1" applyFill="1" applyBorder="1" applyAlignment="1" applyProtection="1">
      <alignment horizontal="center"/>
      <protection hidden="1"/>
    </xf>
    <xf numFmtId="49" fontId="7" fillId="3" borderId="10" xfId="2" applyNumberFormat="1" applyFont="1" applyFill="1" applyBorder="1" applyAlignment="1" applyProtection="1">
      <alignment horizontal="center" vertical="center"/>
      <protection hidden="1"/>
    </xf>
    <xf numFmtId="0" fontId="7" fillId="0" borderId="10" xfId="2" applyFont="1" applyFill="1" applyBorder="1" applyAlignment="1" applyProtection="1">
      <alignment horizontal="center" vertical="center"/>
      <protection hidden="1"/>
    </xf>
    <xf numFmtId="0" fontId="7" fillId="0" borderId="10" xfId="3" applyFont="1" applyFill="1" applyBorder="1" applyAlignment="1" applyProtection="1">
      <alignment horizontal="center" vertical="center"/>
      <protection hidden="1"/>
    </xf>
    <xf numFmtId="44" fontId="7" fillId="0" borderId="10" xfId="1" applyFont="1" applyFill="1" applyBorder="1" applyAlignment="1" applyProtection="1">
      <alignment horizontal="center" vertical="center"/>
      <protection hidden="1"/>
    </xf>
    <xf numFmtId="0" fontId="4" fillId="3" borderId="9" xfId="0" applyFont="1" applyFill="1" applyBorder="1" applyAlignment="1" applyProtection="1">
      <alignment horizontal="center"/>
      <protection hidden="1"/>
    </xf>
    <xf numFmtId="2" fontId="4" fillId="0" borderId="10" xfId="0" applyNumberFormat="1" applyFont="1" applyFill="1" applyBorder="1" applyAlignment="1" applyProtection="1">
      <alignment horizontal="center"/>
      <protection hidden="1"/>
    </xf>
    <xf numFmtId="44" fontId="4" fillId="3" borderId="10" xfId="1" applyFont="1" applyFill="1" applyBorder="1" applyProtection="1">
      <protection hidden="1"/>
    </xf>
    <xf numFmtId="44" fontId="4" fillId="3" borderId="10" xfId="0" applyNumberFormat="1" applyFont="1" applyFill="1" applyBorder="1" applyProtection="1">
      <protection hidden="1"/>
    </xf>
    <xf numFmtId="44" fontId="4" fillId="5" borderId="9" xfId="0" applyNumberFormat="1" applyFont="1" applyFill="1" applyBorder="1" applyProtection="1">
      <protection hidden="1"/>
    </xf>
    <xf numFmtId="49" fontId="4" fillId="3" borderId="10" xfId="0" applyNumberFormat="1" applyFont="1" applyFill="1" applyBorder="1" applyAlignment="1" applyProtection="1">
      <alignment horizontal="center"/>
      <protection hidden="1"/>
    </xf>
    <xf numFmtId="164" fontId="4" fillId="0" borderId="10" xfId="0" applyNumberFormat="1" applyFont="1" applyFill="1" applyBorder="1" applyProtection="1">
      <protection hidden="1"/>
    </xf>
    <xf numFmtId="44" fontId="4" fillId="2" borderId="9" xfId="0" applyNumberFormat="1" applyFont="1" applyFill="1" applyBorder="1" applyProtection="1">
      <protection hidden="1"/>
    </xf>
    <xf numFmtId="44" fontId="4" fillId="0" borderId="10" xfId="1" applyFont="1" applyFill="1" applyBorder="1" applyAlignment="1" applyProtection="1">
      <alignment horizontal="center" vertical="center"/>
      <protection hidden="1"/>
    </xf>
    <xf numFmtId="44" fontId="4" fillId="5" borderId="10" xfId="0" applyNumberFormat="1" applyFont="1" applyFill="1" applyBorder="1" applyProtection="1">
      <protection hidden="1"/>
    </xf>
    <xf numFmtId="0" fontId="4" fillId="0" borderId="10" xfId="2" applyFont="1" applyFill="1" applyBorder="1" applyAlignment="1" applyProtection="1">
      <alignment horizontal="center" vertical="center"/>
      <protection hidden="1"/>
    </xf>
    <xf numFmtId="49" fontId="7" fillId="0" borderId="10" xfId="2" applyNumberFormat="1" applyFont="1" applyFill="1" applyBorder="1" applyAlignment="1" applyProtection="1">
      <alignment horizontal="center" vertical="center"/>
      <protection hidden="1"/>
    </xf>
    <xf numFmtId="0" fontId="6" fillId="4" borderId="17" xfId="0" applyFont="1" applyFill="1" applyBorder="1" applyAlignment="1" applyProtection="1">
      <alignment horizontal="center"/>
      <protection hidden="1"/>
    </xf>
    <xf numFmtId="0" fontId="6" fillId="4" borderId="8" xfId="0" applyFont="1" applyFill="1" applyBorder="1" applyAlignment="1" applyProtection="1">
      <alignment horizontal="center"/>
      <protection hidden="1"/>
    </xf>
    <xf numFmtId="0" fontId="6" fillId="4" borderId="18" xfId="0" applyFont="1" applyFill="1" applyBorder="1" applyAlignment="1" applyProtection="1">
      <alignment horizontal="center"/>
      <protection hidden="1"/>
    </xf>
    <xf numFmtId="44" fontId="5" fillId="4" borderId="7" xfId="1" applyFont="1" applyFill="1" applyBorder="1" applyProtection="1">
      <protection hidden="1"/>
    </xf>
    <xf numFmtId="44" fontId="5" fillId="3" borderId="0" xfId="1" applyFont="1" applyFill="1" applyBorder="1" applyProtection="1">
      <protection hidden="1"/>
    </xf>
    <xf numFmtId="44" fontId="5" fillId="3" borderId="0" xfId="0" applyNumberFormat="1" applyFont="1" applyFill="1" applyBorder="1" applyProtection="1">
      <protection hidden="1"/>
    </xf>
    <xf numFmtId="44" fontId="6" fillId="3" borderId="0" xfId="0" applyNumberFormat="1" applyFont="1" applyFill="1" applyBorder="1" applyProtection="1">
      <protection hidden="1"/>
    </xf>
    <xf numFmtId="49" fontId="6" fillId="3" borderId="0" xfId="0" applyNumberFormat="1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44" fontId="5" fillId="0" borderId="0" xfId="1" applyFont="1" applyFill="1" applyBorder="1" applyProtection="1">
      <protection hidden="1"/>
    </xf>
    <xf numFmtId="44" fontId="5" fillId="0" borderId="0" xfId="0" applyNumberFormat="1" applyFont="1" applyFill="1" applyBorder="1" applyProtection="1">
      <protection hidden="1"/>
    </xf>
    <xf numFmtId="49" fontId="5" fillId="0" borderId="0" xfId="0" applyNumberFormat="1" applyFont="1" applyFill="1" applyBorder="1" applyAlignment="1" applyProtection="1">
      <alignment horizontal="center"/>
      <protection hidden="1"/>
    </xf>
    <xf numFmtId="0" fontId="5" fillId="3" borderId="0" xfId="2" applyFont="1" applyFill="1" applyBorder="1" applyAlignment="1" applyProtection="1">
      <alignment horizontal="center" vertical="center"/>
      <protection hidden="1"/>
    </xf>
    <xf numFmtId="0" fontId="5" fillId="3" borderId="0" xfId="2" applyFont="1" applyFill="1" applyBorder="1" applyAlignment="1" applyProtection="1">
      <alignment vertical="center"/>
      <protection hidden="1"/>
    </xf>
    <xf numFmtId="0" fontId="5" fillId="0" borderId="0" xfId="2" applyFont="1" applyFill="1" applyBorder="1" applyAlignment="1" applyProtection="1">
      <alignment vertical="center" wrapText="1"/>
      <protection hidden="1"/>
    </xf>
    <xf numFmtId="0" fontId="5" fillId="0" borderId="0" xfId="2" applyFont="1" applyFill="1" applyBorder="1" applyAlignment="1" applyProtection="1">
      <alignment vertical="center"/>
      <protection hidden="1"/>
    </xf>
    <xf numFmtId="0" fontId="6" fillId="0" borderId="0" xfId="0" applyFont="1" applyFill="1" applyBorder="1" applyAlignment="1" applyProtection="1">
      <alignment vertical="center"/>
      <protection hidden="1"/>
    </xf>
    <xf numFmtId="0" fontId="6" fillId="6" borderId="15" xfId="0" applyFont="1" applyFill="1" applyBorder="1" applyAlignment="1" applyProtection="1">
      <alignment horizontal="center" vertical="center"/>
      <protection hidden="1"/>
    </xf>
    <xf numFmtId="0" fontId="6" fillId="6" borderId="1" xfId="0" applyFont="1" applyFill="1" applyBorder="1" applyAlignment="1" applyProtection="1">
      <alignment horizontal="center" vertical="center" wrapText="1"/>
      <protection hidden="1"/>
    </xf>
    <xf numFmtId="0" fontId="5" fillId="6" borderId="1" xfId="2" applyFont="1" applyFill="1" applyBorder="1" applyAlignment="1" applyProtection="1">
      <alignment horizontal="center" vertical="center" wrapText="1"/>
      <protection hidden="1"/>
    </xf>
    <xf numFmtId="0" fontId="5" fillId="0" borderId="0" xfId="2" applyFont="1" applyFill="1" applyBorder="1" applyAlignment="1" applyProtection="1">
      <alignment horizontal="center" vertical="center"/>
      <protection hidden="1"/>
    </xf>
    <xf numFmtId="0" fontId="6" fillId="6" borderId="14" xfId="0" applyFont="1" applyFill="1" applyBorder="1" applyAlignment="1" applyProtection="1">
      <alignment horizontal="center" vertical="center"/>
      <protection hidden="1"/>
    </xf>
    <xf numFmtId="0" fontId="6" fillId="6" borderId="3" xfId="0" applyFont="1" applyFill="1" applyBorder="1" applyAlignment="1" applyProtection="1">
      <alignment horizontal="center" vertical="center" wrapText="1"/>
      <protection hidden="1"/>
    </xf>
    <xf numFmtId="0" fontId="5" fillId="6" borderId="3" xfId="2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Alignment="1" applyProtection="1">
      <protection hidden="1"/>
    </xf>
    <xf numFmtId="0" fontId="6" fillId="2" borderId="0" xfId="0" applyFont="1" applyFill="1" applyAlignment="1" applyProtection="1">
      <alignment horizontal="center"/>
      <protection hidden="1"/>
    </xf>
    <xf numFmtId="0" fontId="5" fillId="2" borderId="0" xfId="2" applyFont="1" applyFill="1" applyBorder="1" applyAlignment="1" applyProtection="1">
      <alignment vertical="center"/>
      <protection hidden="1"/>
    </xf>
    <xf numFmtId="0" fontId="6" fillId="6" borderId="16" xfId="0" applyFont="1" applyFill="1" applyBorder="1" applyAlignment="1" applyProtection="1">
      <alignment horizontal="center" vertical="center"/>
      <protection hidden="1"/>
    </xf>
    <xf numFmtId="0" fontId="6" fillId="6" borderId="4" xfId="0" applyFont="1" applyFill="1" applyBorder="1" applyAlignment="1" applyProtection="1">
      <alignment horizontal="center" vertical="center" wrapText="1"/>
      <protection hidden="1"/>
    </xf>
    <xf numFmtId="0" fontId="5" fillId="6" borderId="4" xfId="2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/>
      <protection hidden="1"/>
    </xf>
    <xf numFmtId="44" fontId="5" fillId="4" borderId="11" xfId="0" applyNumberFormat="1" applyFont="1" applyFill="1" applyBorder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44" fontId="4" fillId="0" borderId="0" xfId="0" applyNumberFormat="1" applyFont="1" applyAlignment="1" applyProtection="1">
      <alignment horizontal="center"/>
      <protection hidden="1"/>
    </xf>
    <xf numFmtId="44" fontId="4" fillId="0" borderId="0" xfId="1" applyFont="1" applyProtection="1">
      <protection hidden="1"/>
    </xf>
    <xf numFmtId="44" fontId="4" fillId="0" borderId="0" xfId="0" applyNumberFormat="1" applyFont="1" applyProtection="1">
      <protection hidden="1"/>
    </xf>
    <xf numFmtId="49" fontId="4" fillId="0" borderId="0" xfId="0" applyNumberFormat="1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49" fontId="0" fillId="0" borderId="0" xfId="0" applyNumberFormat="1" applyAlignment="1" applyProtection="1">
      <alignment horizontal="center"/>
      <protection hidden="1"/>
    </xf>
  </cellXfs>
  <cellStyles count="4">
    <cellStyle name="Moneda" xfId="1" builtinId="4"/>
    <cellStyle name="Normal" xfId="0" builtinId="0"/>
    <cellStyle name="Normal 2" xfId="2"/>
    <cellStyle name="Normal_jacki 031-029-021-022_POR DIVISIÓN FUNCIONAL JACKI3 28-05-2010 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2" name="25 CuadroTexto"/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28</xdr:row>
      <xdr:rowOff>0</xdr:rowOff>
    </xdr:from>
    <xdr:ext cx="184731" cy="264560"/>
    <xdr:sp macro="" textlink="">
      <xdr:nvSpPr>
        <xdr:cNvPr id="3" name="26 CuadroTexto"/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4" name="45 CuadroTexto"/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28</xdr:row>
      <xdr:rowOff>0</xdr:rowOff>
    </xdr:from>
    <xdr:ext cx="184731" cy="264560"/>
    <xdr:sp macro="" textlink="">
      <xdr:nvSpPr>
        <xdr:cNvPr id="5" name="59 CuadroTexto"/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6" name="25 CuadroTexto"/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7" name="26 CuadroTexto"/>
        <xdr:cNvSpPr txBox="1"/>
      </xdr:nvSpPr>
      <xdr:spPr>
        <a:xfrm>
          <a:off x="2676525" y="3090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184731" cy="264560"/>
    <xdr:sp macro="" textlink="">
      <xdr:nvSpPr>
        <xdr:cNvPr id="8" name="45 CuadroTexto"/>
        <xdr:cNvSpPr txBox="1"/>
      </xdr:nvSpPr>
      <xdr:spPr>
        <a:xfrm>
          <a:off x="5038725" y="2994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28</xdr:row>
      <xdr:rowOff>0</xdr:rowOff>
    </xdr:from>
    <xdr:ext cx="184731" cy="264560"/>
    <xdr:sp macro="" textlink="">
      <xdr:nvSpPr>
        <xdr:cNvPr id="9" name="59 CuadroTexto"/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10" name="16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11" name="17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12" name="18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13" name="16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14" name="17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15" name="18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4731" cy="264560"/>
    <xdr:sp macro="" textlink="">
      <xdr:nvSpPr>
        <xdr:cNvPr id="16" name="16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4731" cy="264560"/>
    <xdr:sp macro="" textlink="">
      <xdr:nvSpPr>
        <xdr:cNvPr id="17" name="17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4731" cy="264560"/>
    <xdr:sp macro="" textlink="">
      <xdr:nvSpPr>
        <xdr:cNvPr id="18" name="18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4731" cy="264560"/>
    <xdr:sp macro="" textlink="">
      <xdr:nvSpPr>
        <xdr:cNvPr id="19" name="16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4731" cy="264560"/>
    <xdr:sp macro="" textlink="">
      <xdr:nvSpPr>
        <xdr:cNvPr id="20" name="17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4731" cy="264560"/>
    <xdr:sp macro="" textlink="">
      <xdr:nvSpPr>
        <xdr:cNvPr id="21" name="18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4731" cy="264560"/>
    <xdr:sp macro="" textlink="">
      <xdr:nvSpPr>
        <xdr:cNvPr id="22" name="16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4731" cy="264560"/>
    <xdr:sp macro="" textlink="">
      <xdr:nvSpPr>
        <xdr:cNvPr id="23" name="17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4731" cy="264560"/>
    <xdr:sp macro="" textlink="">
      <xdr:nvSpPr>
        <xdr:cNvPr id="24" name="18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4731" cy="264560"/>
    <xdr:sp macro="" textlink="">
      <xdr:nvSpPr>
        <xdr:cNvPr id="25" name="16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4731" cy="264560"/>
    <xdr:sp macro="" textlink="">
      <xdr:nvSpPr>
        <xdr:cNvPr id="26" name="17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4731" cy="264560"/>
    <xdr:sp macro="" textlink="">
      <xdr:nvSpPr>
        <xdr:cNvPr id="27" name="18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28" name="16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29" name="17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0" name="18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1" name="16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2" name="17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3" name="18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4" name="16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5" name="17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6" name="18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7" name="16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8" name="17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" name="18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 macro="" textlink="">
      <xdr:nvSpPr>
        <xdr:cNvPr id="40" name="16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 macro="" textlink="">
      <xdr:nvSpPr>
        <xdr:cNvPr id="41" name="17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 macro="" textlink="">
      <xdr:nvSpPr>
        <xdr:cNvPr id="42" name="18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 macro="" textlink="">
      <xdr:nvSpPr>
        <xdr:cNvPr id="43" name="16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 macro="" textlink="">
      <xdr:nvSpPr>
        <xdr:cNvPr id="44" name="17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 macro="" textlink="">
      <xdr:nvSpPr>
        <xdr:cNvPr id="45" name="18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 macro="" textlink="">
      <xdr:nvSpPr>
        <xdr:cNvPr id="46" name="16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 macro="" textlink="">
      <xdr:nvSpPr>
        <xdr:cNvPr id="47" name="17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 macro="" textlink="">
      <xdr:nvSpPr>
        <xdr:cNvPr id="48" name="18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 macro="" textlink="">
      <xdr:nvSpPr>
        <xdr:cNvPr id="49" name="16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 macro="" textlink="">
      <xdr:nvSpPr>
        <xdr:cNvPr id="50" name="17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 macro="" textlink="">
      <xdr:nvSpPr>
        <xdr:cNvPr id="51" name="18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52" name="16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53" name="17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54" name="18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55" name="16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56" name="17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57" name="18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26</xdr:row>
      <xdr:rowOff>0</xdr:rowOff>
    </xdr:from>
    <xdr:ext cx="184731" cy="264560"/>
    <xdr:sp macro="" textlink="">
      <xdr:nvSpPr>
        <xdr:cNvPr id="58" name="25 CuadroTexto"/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26</xdr:row>
      <xdr:rowOff>0</xdr:rowOff>
    </xdr:from>
    <xdr:ext cx="184731" cy="264560"/>
    <xdr:sp macro="" textlink="">
      <xdr:nvSpPr>
        <xdr:cNvPr id="59" name="26 CuadroTexto"/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26</xdr:row>
      <xdr:rowOff>0</xdr:rowOff>
    </xdr:from>
    <xdr:ext cx="184731" cy="264560"/>
    <xdr:sp macro="" textlink="">
      <xdr:nvSpPr>
        <xdr:cNvPr id="60" name="45 CuadroTexto"/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26</xdr:row>
      <xdr:rowOff>0</xdr:rowOff>
    </xdr:from>
    <xdr:ext cx="184731" cy="264560"/>
    <xdr:sp macro="" textlink="">
      <xdr:nvSpPr>
        <xdr:cNvPr id="61" name="59 CuadroTexto"/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26</xdr:row>
      <xdr:rowOff>0</xdr:rowOff>
    </xdr:from>
    <xdr:ext cx="184731" cy="264560"/>
    <xdr:sp macro="" textlink="">
      <xdr:nvSpPr>
        <xdr:cNvPr id="62" name="25 CuadroTexto"/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26</xdr:row>
      <xdr:rowOff>0</xdr:rowOff>
    </xdr:from>
    <xdr:ext cx="184731" cy="264560"/>
    <xdr:sp macro="" textlink="">
      <xdr:nvSpPr>
        <xdr:cNvPr id="63" name="26 CuadroTexto"/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26</xdr:row>
      <xdr:rowOff>0</xdr:rowOff>
    </xdr:from>
    <xdr:ext cx="184731" cy="264560"/>
    <xdr:sp macro="" textlink="">
      <xdr:nvSpPr>
        <xdr:cNvPr id="64" name="45 CuadroTexto"/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26</xdr:row>
      <xdr:rowOff>0</xdr:rowOff>
    </xdr:from>
    <xdr:ext cx="184731" cy="264560"/>
    <xdr:sp macro="" textlink="">
      <xdr:nvSpPr>
        <xdr:cNvPr id="65" name="59 CuadroTexto"/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66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67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68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69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70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71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72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73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74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75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76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77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26</xdr:row>
      <xdr:rowOff>0</xdr:rowOff>
    </xdr:from>
    <xdr:ext cx="184731" cy="264560"/>
    <xdr:sp macro="" textlink="">
      <xdr:nvSpPr>
        <xdr:cNvPr id="78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26</xdr:row>
      <xdr:rowOff>0</xdr:rowOff>
    </xdr:from>
    <xdr:ext cx="184731" cy="264560"/>
    <xdr:sp macro="" textlink="">
      <xdr:nvSpPr>
        <xdr:cNvPr id="79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26</xdr:row>
      <xdr:rowOff>0</xdr:rowOff>
    </xdr:from>
    <xdr:ext cx="184731" cy="264560"/>
    <xdr:sp macro="" textlink="">
      <xdr:nvSpPr>
        <xdr:cNvPr id="80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26</xdr:row>
      <xdr:rowOff>0</xdr:rowOff>
    </xdr:from>
    <xdr:ext cx="184731" cy="264560"/>
    <xdr:sp macro="" textlink="">
      <xdr:nvSpPr>
        <xdr:cNvPr id="81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26</xdr:row>
      <xdr:rowOff>0</xdr:rowOff>
    </xdr:from>
    <xdr:ext cx="184731" cy="264560"/>
    <xdr:sp macro="" textlink="">
      <xdr:nvSpPr>
        <xdr:cNvPr id="82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26</xdr:row>
      <xdr:rowOff>0</xdr:rowOff>
    </xdr:from>
    <xdr:ext cx="184731" cy="264560"/>
    <xdr:sp macro="" textlink="">
      <xdr:nvSpPr>
        <xdr:cNvPr id="83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26</xdr:row>
      <xdr:rowOff>0</xdr:rowOff>
    </xdr:from>
    <xdr:ext cx="184731" cy="264560"/>
    <xdr:sp macro="" textlink="">
      <xdr:nvSpPr>
        <xdr:cNvPr id="84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26</xdr:row>
      <xdr:rowOff>0</xdr:rowOff>
    </xdr:from>
    <xdr:ext cx="184731" cy="264560"/>
    <xdr:sp macro="" textlink="">
      <xdr:nvSpPr>
        <xdr:cNvPr id="85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26</xdr:row>
      <xdr:rowOff>0</xdr:rowOff>
    </xdr:from>
    <xdr:ext cx="184731" cy="264560"/>
    <xdr:sp macro="" textlink="">
      <xdr:nvSpPr>
        <xdr:cNvPr id="86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26</xdr:row>
      <xdr:rowOff>0</xdr:rowOff>
    </xdr:from>
    <xdr:ext cx="184731" cy="264560"/>
    <xdr:sp macro="" textlink="">
      <xdr:nvSpPr>
        <xdr:cNvPr id="87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26</xdr:row>
      <xdr:rowOff>0</xdr:rowOff>
    </xdr:from>
    <xdr:ext cx="184731" cy="264560"/>
    <xdr:sp macro="" textlink="">
      <xdr:nvSpPr>
        <xdr:cNvPr id="88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26</xdr:row>
      <xdr:rowOff>0</xdr:rowOff>
    </xdr:from>
    <xdr:ext cx="184731" cy="264560"/>
    <xdr:sp macro="" textlink="">
      <xdr:nvSpPr>
        <xdr:cNvPr id="89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"/>
  <sheetViews>
    <sheetView tabSelected="1" view="pageLayout" zoomScale="95" zoomScaleNormal="89" zoomScalePageLayoutView="95" workbookViewId="0">
      <selection activeCell="F20" sqref="F20"/>
    </sheetView>
  </sheetViews>
  <sheetFormatPr baseColWidth="10" defaultColWidth="9.140625" defaultRowHeight="15" x14ac:dyDescent="0.25"/>
  <cols>
    <col min="1" max="1" width="4.7109375" style="1" customWidth="1"/>
    <col min="2" max="2" width="14.42578125" style="1" hidden="1" customWidth="1"/>
    <col min="3" max="3" width="23.140625" customWidth="1"/>
    <col min="4" max="4" width="17.7109375" customWidth="1"/>
    <col min="5" max="5" width="27.140625" style="1" customWidth="1"/>
    <col min="6" max="6" width="46.140625" style="1" customWidth="1"/>
    <col min="7" max="7" width="11.140625" customWidth="1"/>
    <col min="8" max="8" width="11.5703125" hidden="1" customWidth="1"/>
    <col min="9" max="9" width="15.7109375" customWidth="1"/>
    <col min="10" max="10" width="15.140625" hidden="1" customWidth="1"/>
    <col min="11" max="11" width="14.42578125" hidden="1" customWidth="1"/>
    <col min="12" max="12" width="15.85546875" hidden="1" customWidth="1"/>
    <col min="13" max="13" width="12" style="4" hidden="1" customWidth="1"/>
    <col min="14" max="14" width="17.140625" customWidth="1"/>
    <col min="15" max="15" width="19" customWidth="1"/>
    <col min="16" max="16" width="18.85546875" customWidth="1"/>
  </cols>
  <sheetData>
    <row r="1" spans="1:20" ht="15.75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8"/>
      <c r="N1" s="7"/>
      <c r="O1" s="7"/>
      <c r="P1" s="7"/>
      <c r="Q1" s="5"/>
      <c r="R1" s="5"/>
      <c r="S1" s="5"/>
      <c r="T1" s="5"/>
    </row>
    <row r="2" spans="1:20" ht="15.75" x14ac:dyDescent="0.25">
      <c r="A2" s="9"/>
      <c r="B2" s="9"/>
      <c r="C2" s="9"/>
      <c r="D2" s="9"/>
      <c r="E2" s="9"/>
      <c r="F2" s="9"/>
      <c r="G2" s="9"/>
      <c r="H2" s="9"/>
      <c r="I2" s="9"/>
      <c r="J2" s="10"/>
      <c r="K2" s="11"/>
      <c r="L2" s="11"/>
      <c r="M2" s="12"/>
      <c r="N2" s="11"/>
      <c r="O2" s="11"/>
      <c r="P2" s="11"/>
      <c r="Q2" s="5"/>
      <c r="R2" s="5"/>
      <c r="S2" s="5"/>
      <c r="T2" s="5"/>
    </row>
    <row r="3" spans="1:20" ht="15.75" x14ac:dyDescent="0.25">
      <c r="A3" s="9"/>
      <c r="B3" s="9"/>
      <c r="C3" s="9"/>
      <c r="D3" s="9"/>
      <c r="E3" s="9"/>
      <c r="F3" s="9"/>
      <c r="G3" s="9"/>
      <c r="H3" s="9"/>
      <c r="I3" s="9"/>
      <c r="J3" s="10"/>
      <c r="K3" s="11"/>
      <c r="L3" s="11"/>
      <c r="M3" s="12"/>
      <c r="N3" s="11"/>
      <c r="O3" s="11"/>
      <c r="P3" s="11"/>
      <c r="Q3" s="5"/>
      <c r="R3" s="5"/>
      <c r="S3" s="5"/>
      <c r="T3" s="5"/>
    </row>
    <row r="4" spans="1:20" ht="15.75" x14ac:dyDescent="0.25">
      <c r="A4" s="9"/>
      <c r="B4" s="9"/>
      <c r="C4" s="9"/>
      <c r="D4" s="9"/>
      <c r="E4" s="9"/>
      <c r="F4" s="9"/>
      <c r="G4" s="9"/>
      <c r="H4" s="9"/>
      <c r="I4" s="9"/>
      <c r="J4" s="10"/>
      <c r="K4" s="11"/>
      <c r="L4" s="11"/>
      <c r="M4" s="12"/>
      <c r="N4" s="11"/>
      <c r="O4" s="11"/>
      <c r="P4" s="11"/>
      <c r="Q4" s="5"/>
      <c r="R4" s="5"/>
      <c r="S4" s="5"/>
      <c r="T4" s="5"/>
    </row>
    <row r="5" spans="1:20" ht="15.75" customHeight="1" thickBot="1" x14ac:dyDescent="0.3">
      <c r="A5" s="13" t="s">
        <v>16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5"/>
      <c r="R5" s="5"/>
      <c r="S5" s="5"/>
      <c r="T5" s="5"/>
    </row>
    <row r="6" spans="1:20" ht="17.25" customHeight="1" x14ac:dyDescent="0.25">
      <c r="A6" s="14" t="s">
        <v>0</v>
      </c>
      <c r="B6" s="14" t="s">
        <v>1</v>
      </c>
      <c r="C6" s="14" t="s">
        <v>2</v>
      </c>
      <c r="D6" s="14" t="s">
        <v>3</v>
      </c>
      <c r="E6" s="14" t="s">
        <v>17</v>
      </c>
      <c r="F6" s="14" t="s">
        <v>4</v>
      </c>
      <c r="G6" s="15" t="s">
        <v>5</v>
      </c>
      <c r="H6" s="16" t="s">
        <v>6</v>
      </c>
      <c r="I6" s="16" t="s">
        <v>7</v>
      </c>
      <c r="J6" s="17" t="s">
        <v>8</v>
      </c>
      <c r="K6" s="16" t="s">
        <v>18</v>
      </c>
      <c r="L6" s="18" t="s">
        <v>9</v>
      </c>
      <c r="M6" s="19" t="s">
        <v>57</v>
      </c>
      <c r="N6" s="16" t="s">
        <v>55</v>
      </c>
      <c r="O6" s="20" t="s">
        <v>56</v>
      </c>
      <c r="P6" s="14" t="s">
        <v>10</v>
      </c>
      <c r="Q6" s="5"/>
      <c r="R6" s="5"/>
      <c r="S6" s="5"/>
      <c r="T6" s="5"/>
    </row>
    <row r="7" spans="1:20" ht="16.5" thickBot="1" x14ac:dyDescent="0.3">
      <c r="A7" s="21"/>
      <c r="B7" s="21"/>
      <c r="C7" s="21"/>
      <c r="D7" s="21"/>
      <c r="E7" s="21"/>
      <c r="F7" s="21"/>
      <c r="G7" s="22"/>
      <c r="H7" s="23"/>
      <c r="I7" s="24"/>
      <c r="J7" s="25"/>
      <c r="K7" s="26"/>
      <c r="L7" s="27"/>
      <c r="M7" s="28"/>
      <c r="N7" s="23"/>
      <c r="O7" s="29"/>
      <c r="P7" s="21"/>
      <c r="Q7" s="5"/>
      <c r="R7" s="5"/>
      <c r="S7" s="5"/>
      <c r="T7" s="5"/>
    </row>
    <row r="8" spans="1:20" ht="48" thickBot="1" x14ac:dyDescent="0.3">
      <c r="A8" s="30"/>
      <c r="B8" s="30"/>
      <c r="C8" s="30"/>
      <c r="D8" s="30"/>
      <c r="E8" s="30"/>
      <c r="F8" s="30"/>
      <c r="G8" s="31"/>
      <c r="H8" s="24"/>
      <c r="I8" s="32" t="s">
        <v>11</v>
      </c>
      <c r="J8" s="33" t="s">
        <v>12</v>
      </c>
      <c r="K8" s="34" t="s">
        <v>13</v>
      </c>
      <c r="L8" s="35"/>
      <c r="M8" s="36"/>
      <c r="N8" s="24"/>
      <c r="O8" s="37"/>
      <c r="P8" s="30"/>
      <c r="Q8" s="5"/>
      <c r="R8" s="5"/>
      <c r="S8" s="5"/>
      <c r="T8" s="5"/>
    </row>
    <row r="9" spans="1:20" ht="15.75" x14ac:dyDescent="0.25">
      <c r="A9" s="38">
        <v>1</v>
      </c>
      <c r="B9" s="39">
        <v>9901053470</v>
      </c>
      <c r="C9" s="39" t="s">
        <v>22</v>
      </c>
      <c r="D9" s="40" t="s">
        <v>19</v>
      </c>
      <c r="E9" s="41" t="s">
        <v>20</v>
      </c>
      <c r="F9" s="42" t="s">
        <v>23</v>
      </c>
      <c r="G9" s="43">
        <v>71.400000000000006</v>
      </c>
      <c r="H9" s="44" t="e">
        <f>(#REF!)</f>
        <v>#REF!</v>
      </c>
      <c r="I9" s="45">
        <v>836.6</v>
      </c>
      <c r="J9" s="46" t="e">
        <f t="shared" ref="J9:J24" si="0">+G9*H9</f>
        <v>#REF!</v>
      </c>
      <c r="K9" s="47">
        <v>250</v>
      </c>
      <c r="L9" s="48" t="e">
        <f t="shared" ref="L9:L10" si="1">I9+J9</f>
        <v>#REF!</v>
      </c>
      <c r="M9" s="49" t="s">
        <v>58</v>
      </c>
      <c r="N9" s="50">
        <f t="shared" ref="N9:N10" si="2">G9*30*M9/365+I9*M9/365</f>
        <v>228.49534246575342</v>
      </c>
      <c r="O9" s="50">
        <f t="shared" ref="O9:O10" si="3">200*M9/365</f>
        <v>15.342465753424657</v>
      </c>
      <c r="P9" s="51">
        <f t="shared" ref="P9:P10" si="4">(N9+O9)</f>
        <v>243.83780821917807</v>
      </c>
      <c r="Q9" s="5"/>
      <c r="R9" s="5"/>
      <c r="S9" s="5"/>
      <c r="T9" s="5"/>
    </row>
    <row r="10" spans="1:20" ht="15.75" x14ac:dyDescent="0.25">
      <c r="A10" s="38">
        <f t="shared" ref="A10:A24" si="5">(A9)+1</f>
        <v>2</v>
      </c>
      <c r="B10" s="39">
        <v>9901489141</v>
      </c>
      <c r="C10" s="39" t="s">
        <v>24</v>
      </c>
      <c r="D10" s="40" t="s">
        <v>19</v>
      </c>
      <c r="E10" s="41" t="s">
        <v>21</v>
      </c>
      <c r="F10" s="42" t="s">
        <v>25</v>
      </c>
      <c r="G10" s="43">
        <v>71.400000000000006</v>
      </c>
      <c r="H10" s="44" t="e">
        <f>(#REF!)</f>
        <v>#REF!</v>
      </c>
      <c r="I10" s="45">
        <v>836.6</v>
      </c>
      <c r="J10" s="46" t="e">
        <f t="shared" si="0"/>
        <v>#REF!</v>
      </c>
      <c r="K10" s="47">
        <v>250</v>
      </c>
      <c r="L10" s="48" t="e">
        <f t="shared" si="1"/>
        <v>#REF!</v>
      </c>
      <c r="M10" s="49" t="s">
        <v>58</v>
      </c>
      <c r="N10" s="50">
        <f t="shared" si="2"/>
        <v>228.49534246575342</v>
      </c>
      <c r="O10" s="50">
        <f t="shared" si="3"/>
        <v>15.342465753424657</v>
      </c>
      <c r="P10" s="51">
        <f t="shared" si="4"/>
        <v>243.83780821917807</v>
      </c>
      <c r="Q10" s="5"/>
      <c r="R10" s="5"/>
      <c r="S10" s="5"/>
      <c r="T10" s="5"/>
    </row>
    <row r="11" spans="1:20" s="2" customFormat="1" ht="15.75" x14ac:dyDescent="0.25">
      <c r="A11" s="38">
        <f t="shared" si="5"/>
        <v>3</v>
      </c>
      <c r="B11" s="39">
        <v>9901300745</v>
      </c>
      <c r="C11" s="39" t="s">
        <v>26</v>
      </c>
      <c r="D11" s="40" t="s">
        <v>19</v>
      </c>
      <c r="E11" s="41" t="s">
        <v>14</v>
      </c>
      <c r="F11" s="41" t="s">
        <v>27</v>
      </c>
      <c r="G11" s="52">
        <v>71.400000000000006</v>
      </c>
      <c r="H11" s="38" t="e">
        <f>(#REF!)</f>
        <v>#REF!</v>
      </c>
      <c r="I11" s="45">
        <v>836.6</v>
      </c>
      <c r="J11" s="46" t="e">
        <f t="shared" si="0"/>
        <v>#REF!</v>
      </c>
      <c r="K11" s="47">
        <v>250</v>
      </c>
      <c r="L11" s="53" t="e">
        <f>I11+J11</f>
        <v>#REF!</v>
      </c>
      <c r="M11" s="49" t="s">
        <v>58</v>
      </c>
      <c r="N11" s="50">
        <f>G11*30*M11/365+I11*M11/365</f>
        <v>228.49534246575342</v>
      </c>
      <c r="O11" s="50">
        <f>200*M11/365</f>
        <v>15.342465753424657</v>
      </c>
      <c r="P11" s="51">
        <f>(N11+O11)</f>
        <v>243.83780821917807</v>
      </c>
      <c r="Q11" s="6"/>
      <c r="R11" s="6"/>
      <c r="S11" s="6"/>
      <c r="T11" s="6"/>
    </row>
    <row r="12" spans="1:20" ht="18" customHeight="1" x14ac:dyDescent="0.25">
      <c r="A12" s="38">
        <f t="shared" si="5"/>
        <v>4</v>
      </c>
      <c r="B12" s="39">
        <v>990099265</v>
      </c>
      <c r="C12" s="39" t="s">
        <v>28</v>
      </c>
      <c r="D12" s="40" t="s">
        <v>29</v>
      </c>
      <c r="E12" s="41" t="s">
        <v>14</v>
      </c>
      <c r="F12" s="41" t="s">
        <v>30</v>
      </c>
      <c r="G12" s="43">
        <v>71.400000000000006</v>
      </c>
      <c r="H12" s="38" t="e">
        <f>(#REF!)</f>
        <v>#REF!</v>
      </c>
      <c r="I12" s="45">
        <v>836.6</v>
      </c>
      <c r="J12" s="46" t="e">
        <f t="shared" si="0"/>
        <v>#REF!</v>
      </c>
      <c r="K12" s="47">
        <v>250</v>
      </c>
      <c r="L12" s="53" t="e">
        <f t="shared" ref="L12:L24" si="6">I12+J12</f>
        <v>#REF!</v>
      </c>
      <c r="M12" s="49" t="s">
        <v>58</v>
      </c>
      <c r="N12" s="50">
        <f t="shared" ref="N12:N24" si="7">G12*30*M12/365+I12*M12/365</f>
        <v>228.49534246575342</v>
      </c>
      <c r="O12" s="50">
        <f t="shared" ref="O12:O24" si="8">200*M12/365</f>
        <v>15.342465753424657</v>
      </c>
      <c r="P12" s="51">
        <f t="shared" ref="P12:P24" si="9">(N12+O12)</f>
        <v>243.83780821917807</v>
      </c>
      <c r="Q12" s="5"/>
      <c r="R12" s="5"/>
      <c r="S12" s="5"/>
      <c r="T12" s="5"/>
    </row>
    <row r="13" spans="1:20" ht="18" customHeight="1" x14ac:dyDescent="0.25">
      <c r="A13" s="38">
        <f t="shared" si="5"/>
        <v>5</v>
      </c>
      <c r="B13" s="39">
        <v>9901405736</v>
      </c>
      <c r="C13" s="39" t="s">
        <v>31</v>
      </c>
      <c r="D13" s="40" t="s">
        <v>19</v>
      </c>
      <c r="E13" s="54" t="s">
        <v>14</v>
      </c>
      <c r="F13" s="41" t="s">
        <v>32</v>
      </c>
      <c r="G13" s="43">
        <v>71.400000000000006</v>
      </c>
      <c r="H13" s="38" t="e">
        <f>(#REF!)</f>
        <v>#REF!</v>
      </c>
      <c r="I13" s="45">
        <v>836.6</v>
      </c>
      <c r="J13" s="46" t="e">
        <f t="shared" si="0"/>
        <v>#REF!</v>
      </c>
      <c r="K13" s="47">
        <v>250</v>
      </c>
      <c r="L13" s="53" t="e">
        <f t="shared" si="6"/>
        <v>#REF!</v>
      </c>
      <c r="M13" s="49" t="s">
        <v>58</v>
      </c>
      <c r="N13" s="50">
        <f t="shared" si="7"/>
        <v>228.49534246575342</v>
      </c>
      <c r="O13" s="50">
        <f t="shared" si="8"/>
        <v>15.342465753424657</v>
      </c>
      <c r="P13" s="51">
        <f t="shared" si="9"/>
        <v>243.83780821917807</v>
      </c>
      <c r="Q13" s="5"/>
      <c r="R13" s="5"/>
      <c r="S13" s="5"/>
      <c r="T13" s="5"/>
    </row>
    <row r="14" spans="1:20" ht="15.75" x14ac:dyDescent="0.25">
      <c r="A14" s="38">
        <f t="shared" si="5"/>
        <v>6</v>
      </c>
      <c r="B14" s="39">
        <v>9901451096</v>
      </c>
      <c r="C14" s="39" t="s">
        <v>33</v>
      </c>
      <c r="D14" s="40" t="s">
        <v>19</v>
      </c>
      <c r="E14" s="41" t="s">
        <v>14</v>
      </c>
      <c r="F14" s="55" t="s">
        <v>34</v>
      </c>
      <c r="G14" s="43">
        <v>71.400000000000006</v>
      </c>
      <c r="H14" s="38" t="e">
        <f>(#REF!)</f>
        <v>#REF!</v>
      </c>
      <c r="I14" s="45">
        <v>836.6</v>
      </c>
      <c r="J14" s="46" t="e">
        <f t="shared" si="0"/>
        <v>#REF!</v>
      </c>
      <c r="K14" s="47">
        <v>250</v>
      </c>
      <c r="L14" s="53" t="e">
        <f t="shared" si="6"/>
        <v>#REF!</v>
      </c>
      <c r="M14" s="49" t="s">
        <v>58</v>
      </c>
      <c r="N14" s="50">
        <f t="shared" si="7"/>
        <v>228.49534246575342</v>
      </c>
      <c r="O14" s="50">
        <f t="shared" si="8"/>
        <v>15.342465753424657</v>
      </c>
      <c r="P14" s="51">
        <f t="shared" si="9"/>
        <v>243.83780821917807</v>
      </c>
      <c r="Q14" s="5"/>
      <c r="R14" s="5"/>
      <c r="S14" s="5"/>
      <c r="T14" s="5"/>
    </row>
    <row r="15" spans="1:20" ht="15.75" x14ac:dyDescent="0.25">
      <c r="A15" s="38">
        <f t="shared" si="5"/>
        <v>7</v>
      </c>
      <c r="B15" s="39">
        <v>9901433974</v>
      </c>
      <c r="C15" s="39" t="s">
        <v>35</v>
      </c>
      <c r="D15" s="40" t="s">
        <v>19</v>
      </c>
      <c r="E15" s="41" t="s">
        <v>14</v>
      </c>
      <c r="F15" s="41" t="s">
        <v>36</v>
      </c>
      <c r="G15" s="43">
        <v>71.400000000000006</v>
      </c>
      <c r="H15" s="38" t="e">
        <f>(#REF!)</f>
        <v>#REF!</v>
      </c>
      <c r="I15" s="45">
        <v>836.6</v>
      </c>
      <c r="J15" s="46" t="e">
        <f t="shared" si="0"/>
        <v>#REF!</v>
      </c>
      <c r="K15" s="47">
        <v>250</v>
      </c>
      <c r="L15" s="53" t="e">
        <f t="shared" si="6"/>
        <v>#REF!</v>
      </c>
      <c r="M15" s="49" t="s">
        <v>58</v>
      </c>
      <c r="N15" s="50">
        <f t="shared" si="7"/>
        <v>228.49534246575342</v>
      </c>
      <c r="O15" s="50">
        <f t="shared" si="8"/>
        <v>15.342465753424657</v>
      </c>
      <c r="P15" s="51">
        <f t="shared" si="9"/>
        <v>243.83780821917807</v>
      </c>
      <c r="Q15" s="5"/>
      <c r="R15" s="5"/>
      <c r="S15" s="5"/>
      <c r="T15" s="5"/>
    </row>
    <row r="16" spans="1:20" ht="15.75" x14ac:dyDescent="0.25">
      <c r="A16" s="38">
        <f t="shared" si="5"/>
        <v>8</v>
      </c>
      <c r="B16" s="39">
        <v>9901434028</v>
      </c>
      <c r="C16" s="39" t="s">
        <v>37</v>
      </c>
      <c r="D16" s="40" t="s">
        <v>19</v>
      </c>
      <c r="E16" s="41" t="s">
        <v>14</v>
      </c>
      <c r="F16" s="41" t="s">
        <v>38</v>
      </c>
      <c r="G16" s="43">
        <v>71.400000000000006</v>
      </c>
      <c r="H16" s="38" t="e">
        <f>(#REF!)</f>
        <v>#REF!</v>
      </c>
      <c r="I16" s="45">
        <v>836.6</v>
      </c>
      <c r="J16" s="46" t="e">
        <f t="shared" si="0"/>
        <v>#REF!</v>
      </c>
      <c r="K16" s="47">
        <v>250</v>
      </c>
      <c r="L16" s="53" t="e">
        <f t="shared" si="6"/>
        <v>#REF!</v>
      </c>
      <c r="M16" s="49" t="s">
        <v>58</v>
      </c>
      <c r="N16" s="50">
        <f t="shared" si="7"/>
        <v>228.49534246575342</v>
      </c>
      <c r="O16" s="50">
        <f t="shared" si="8"/>
        <v>15.342465753424657</v>
      </c>
      <c r="P16" s="51">
        <f t="shared" si="9"/>
        <v>243.83780821917807</v>
      </c>
      <c r="Q16" s="5"/>
      <c r="R16" s="5"/>
      <c r="S16" s="5"/>
      <c r="T16" s="5"/>
    </row>
    <row r="17" spans="1:20" ht="15.75" x14ac:dyDescent="0.25">
      <c r="A17" s="38">
        <f t="shared" si="5"/>
        <v>9</v>
      </c>
      <c r="B17" s="39">
        <v>9901434030</v>
      </c>
      <c r="C17" s="39" t="s">
        <v>39</v>
      </c>
      <c r="D17" s="40" t="s">
        <v>19</v>
      </c>
      <c r="E17" s="41" t="s">
        <v>14</v>
      </c>
      <c r="F17" s="41" t="s">
        <v>40</v>
      </c>
      <c r="G17" s="43">
        <v>71.400000000000006</v>
      </c>
      <c r="H17" s="38" t="e">
        <f>(#REF!)</f>
        <v>#REF!</v>
      </c>
      <c r="I17" s="45">
        <v>836.6</v>
      </c>
      <c r="J17" s="46" t="e">
        <f t="shared" si="0"/>
        <v>#REF!</v>
      </c>
      <c r="K17" s="47">
        <v>250</v>
      </c>
      <c r="L17" s="53" t="e">
        <f t="shared" si="6"/>
        <v>#REF!</v>
      </c>
      <c r="M17" s="49" t="s">
        <v>58</v>
      </c>
      <c r="N17" s="50">
        <f t="shared" si="7"/>
        <v>228.49534246575342</v>
      </c>
      <c r="O17" s="50">
        <f t="shared" si="8"/>
        <v>15.342465753424657</v>
      </c>
      <c r="P17" s="51">
        <f t="shared" si="9"/>
        <v>243.83780821917807</v>
      </c>
      <c r="Q17" s="5"/>
      <c r="R17" s="5"/>
      <c r="S17" s="5"/>
      <c r="T17" s="5"/>
    </row>
    <row r="18" spans="1:20" ht="15.75" x14ac:dyDescent="0.25">
      <c r="A18" s="38">
        <f t="shared" si="5"/>
        <v>10</v>
      </c>
      <c r="B18" s="39">
        <v>9901434032</v>
      </c>
      <c r="C18" s="39" t="s">
        <v>41</v>
      </c>
      <c r="D18" s="40" t="s">
        <v>19</v>
      </c>
      <c r="E18" s="41" t="s">
        <v>14</v>
      </c>
      <c r="F18" s="41" t="s">
        <v>42</v>
      </c>
      <c r="G18" s="43">
        <v>71.400000000000006</v>
      </c>
      <c r="H18" s="38" t="e">
        <f>(#REF!)</f>
        <v>#REF!</v>
      </c>
      <c r="I18" s="45">
        <v>836.6</v>
      </c>
      <c r="J18" s="46" t="e">
        <f t="shared" si="0"/>
        <v>#REF!</v>
      </c>
      <c r="K18" s="47">
        <v>250</v>
      </c>
      <c r="L18" s="53" t="e">
        <f t="shared" si="6"/>
        <v>#REF!</v>
      </c>
      <c r="M18" s="49" t="s">
        <v>58</v>
      </c>
      <c r="N18" s="50">
        <f t="shared" si="7"/>
        <v>228.49534246575342</v>
      </c>
      <c r="O18" s="50">
        <f t="shared" si="8"/>
        <v>15.342465753424657</v>
      </c>
      <c r="P18" s="51">
        <f t="shared" si="9"/>
        <v>243.83780821917807</v>
      </c>
      <c r="Q18" s="5"/>
      <c r="R18" s="5"/>
      <c r="S18" s="5"/>
      <c r="T18" s="5"/>
    </row>
    <row r="19" spans="1:20" ht="15.75" x14ac:dyDescent="0.25">
      <c r="A19" s="38">
        <f t="shared" si="5"/>
        <v>11</v>
      </c>
      <c r="B19" s="39">
        <v>9901433976</v>
      </c>
      <c r="C19" s="39" t="s">
        <v>43</v>
      </c>
      <c r="D19" s="40" t="s">
        <v>19</v>
      </c>
      <c r="E19" s="41" t="s">
        <v>14</v>
      </c>
      <c r="F19" s="41" t="s">
        <v>44</v>
      </c>
      <c r="G19" s="43">
        <v>71.400000000000006</v>
      </c>
      <c r="H19" s="38" t="e">
        <f>(#REF!)</f>
        <v>#REF!</v>
      </c>
      <c r="I19" s="45">
        <v>836.6</v>
      </c>
      <c r="J19" s="46" t="e">
        <f t="shared" si="0"/>
        <v>#REF!</v>
      </c>
      <c r="K19" s="47">
        <v>250</v>
      </c>
      <c r="L19" s="53" t="e">
        <f t="shared" si="6"/>
        <v>#REF!</v>
      </c>
      <c r="M19" s="49" t="s">
        <v>58</v>
      </c>
      <c r="N19" s="50">
        <f t="shared" si="7"/>
        <v>228.49534246575342</v>
      </c>
      <c r="O19" s="50">
        <f t="shared" si="8"/>
        <v>15.342465753424657</v>
      </c>
      <c r="P19" s="51">
        <f t="shared" si="9"/>
        <v>243.83780821917807</v>
      </c>
      <c r="Q19" s="5"/>
      <c r="R19" s="5"/>
      <c r="S19" s="5"/>
      <c r="T19" s="5"/>
    </row>
    <row r="20" spans="1:20" ht="15.75" x14ac:dyDescent="0.25">
      <c r="A20" s="38">
        <f t="shared" si="5"/>
        <v>12</v>
      </c>
      <c r="B20" s="39">
        <v>9901494342</v>
      </c>
      <c r="C20" s="39" t="s">
        <v>45</v>
      </c>
      <c r="D20" s="40" t="s">
        <v>19</v>
      </c>
      <c r="E20" s="41" t="s">
        <v>14</v>
      </c>
      <c r="F20" s="41" t="s">
        <v>46</v>
      </c>
      <c r="G20" s="43">
        <v>71.400000000000006</v>
      </c>
      <c r="H20" s="38" t="e">
        <f>(#REF!)</f>
        <v>#REF!</v>
      </c>
      <c r="I20" s="45">
        <v>836.6</v>
      </c>
      <c r="J20" s="46" t="e">
        <f t="shared" si="0"/>
        <v>#REF!</v>
      </c>
      <c r="K20" s="47">
        <v>250</v>
      </c>
      <c r="L20" s="53" t="e">
        <f t="shared" si="6"/>
        <v>#REF!</v>
      </c>
      <c r="M20" s="49" t="s">
        <v>58</v>
      </c>
      <c r="N20" s="50">
        <f t="shared" si="7"/>
        <v>228.49534246575342</v>
      </c>
      <c r="O20" s="50">
        <f t="shared" si="8"/>
        <v>15.342465753424657</v>
      </c>
      <c r="P20" s="51">
        <f t="shared" si="9"/>
        <v>243.83780821917807</v>
      </c>
      <c r="Q20" s="5"/>
      <c r="R20" s="5"/>
      <c r="S20" s="5"/>
      <c r="T20" s="5"/>
    </row>
    <row r="21" spans="1:20" ht="15.75" x14ac:dyDescent="0.25">
      <c r="A21" s="38">
        <f t="shared" si="5"/>
        <v>13</v>
      </c>
      <c r="B21" s="39">
        <v>990099297</v>
      </c>
      <c r="C21" s="39" t="s">
        <v>47</v>
      </c>
      <c r="D21" s="40" t="s">
        <v>19</v>
      </c>
      <c r="E21" s="41" t="s">
        <v>14</v>
      </c>
      <c r="F21" s="41" t="s">
        <v>48</v>
      </c>
      <c r="G21" s="43">
        <v>71.400000000000006</v>
      </c>
      <c r="H21" s="38" t="e">
        <f>(#REF!)</f>
        <v>#REF!</v>
      </c>
      <c r="I21" s="45">
        <v>836.6</v>
      </c>
      <c r="J21" s="46" t="e">
        <f t="shared" si="0"/>
        <v>#REF!</v>
      </c>
      <c r="K21" s="47">
        <v>250</v>
      </c>
      <c r="L21" s="53" t="e">
        <f t="shared" si="6"/>
        <v>#REF!</v>
      </c>
      <c r="M21" s="49" t="s">
        <v>58</v>
      </c>
      <c r="N21" s="50">
        <f t="shared" si="7"/>
        <v>228.49534246575342</v>
      </c>
      <c r="O21" s="50">
        <f t="shared" si="8"/>
        <v>15.342465753424657</v>
      </c>
      <c r="P21" s="51">
        <f t="shared" si="9"/>
        <v>243.83780821917807</v>
      </c>
      <c r="Q21" s="5"/>
      <c r="R21" s="5"/>
      <c r="S21" s="5"/>
      <c r="T21" s="5"/>
    </row>
    <row r="22" spans="1:20" ht="15.75" x14ac:dyDescent="0.25">
      <c r="A22" s="38">
        <f t="shared" si="5"/>
        <v>14</v>
      </c>
      <c r="B22" s="39">
        <v>990099258</v>
      </c>
      <c r="C22" s="39" t="s">
        <v>49</v>
      </c>
      <c r="D22" s="40" t="s">
        <v>19</v>
      </c>
      <c r="E22" s="41" t="s">
        <v>14</v>
      </c>
      <c r="F22" s="41" t="s">
        <v>50</v>
      </c>
      <c r="G22" s="43">
        <v>71.400000000000006</v>
      </c>
      <c r="H22" s="38" t="e">
        <f>(#REF!)</f>
        <v>#REF!</v>
      </c>
      <c r="I22" s="45">
        <v>836.6</v>
      </c>
      <c r="J22" s="46" t="e">
        <f t="shared" si="0"/>
        <v>#REF!</v>
      </c>
      <c r="K22" s="47">
        <v>250</v>
      </c>
      <c r="L22" s="53" t="e">
        <f t="shared" si="6"/>
        <v>#REF!</v>
      </c>
      <c r="M22" s="49" t="s">
        <v>58</v>
      </c>
      <c r="N22" s="50">
        <f t="shared" si="7"/>
        <v>228.49534246575342</v>
      </c>
      <c r="O22" s="50">
        <f t="shared" si="8"/>
        <v>15.342465753424657</v>
      </c>
      <c r="P22" s="51">
        <f t="shared" si="9"/>
        <v>243.83780821917807</v>
      </c>
      <c r="Q22" s="5"/>
      <c r="R22" s="5"/>
      <c r="S22" s="5"/>
      <c r="T22" s="5"/>
    </row>
    <row r="23" spans="1:20" ht="15.75" x14ac:dyDescent="0.25">
      <c r="A23" s="38">
        <f t="shared" si="5"/>
        <v>15</v>
      </c>
      <c r="B23" s="39">
        <v>9901300744</v>
      </c>
      <c r="C23" s="39" t="s">
        <v>51</v>
      </c>
      <c r="D23" s="40" t="s">
        <v>19</v>
      </c>
      <c r="E23" s="41" t="s">
        <v>14</v>
      </c>
      <c r="F23" s="42" t="s">
        <v>52</v>
      </c>
      <c r="G23" s="43">
        <v>71.400000000000006</v>
      </c>
      <c r="H23" s="38" t="e">
        <f>(#REF!)</f>
        <v>#REF!</v>
      </c>
      <c r="I23" s="45">
        <v>836.6</v>
      </c>
      <c r="J23" s="46" t="e">
        <f t="shared" si="0"/>
        <v>#REF!</v>
      </c>
      <c r="K23" s="47">
        <v>250</v>
      </c>
      <c r="L23" s="53" t="e">
        <f t="shared" si="6"/>
        <v>#REF!</v>
      </c>
      <c r="M23" s="49" t="s">
        <v>58</v>
      </c>
      <c r="N23" s="50">
        <f t="shared" si="7"/>
        <v>228.49534246575342</v>
      </c>
      <c r="O23" s="50">
        <f t="shared" si="8"/>
        <v>15.342465753424657</v>
      </c>
      <c r="P23" s="51">
        <f t="shared" si="9"/>
        <v>243.83780821917807</v>
      </c>
      <c r="Q23" s="5"/>
      <c r="R23" s="5"/>
      <c r="S23" s="5"/>
      <c r="T23" s="5"/>
    </row>
    <row r="24" spans="1:20" ht="15.75" x14ac:dyDescent="0.25">
      <c r="A24" s="38">
        <f t="shared" si="5"/>
        <v>16</v>
      </c>
      <c r="B24" s="39">
        <v>9901451099</v>
      </c>
      <c r="C24" s="39" t="s">
        <v>53</v>
      </c>
      <c r="D24" s="40" t="s">
        <v>19</v>
      </c>
      <c r="E24" s="41" t="s">
        <v>14</v>
      </c>
      <c r="F24" s="42" t="s">
        <v>54</v>
      </c>
      <c r="G24" s="43">
        <v>71.400000000000006</v>
      </c>
      <c r="H24" s="38" t="e">
        <f>(#REF!)</f>
        <v>#REF!</v>
      </c>
      <c r="I24" s="45">
        <v>836.6</v>
      </c>
      <c r="J24" s="46" t="e">
        <f t="shared" si="0"/>
        <v>#REF!</v>
      </c>
      <c r="K24" s="47">
        <v>250</v>
      </c>
      <c r="L24" s="53" t="e">
        <f t="shared" si="6"/>
        <v>#REF!</v>
      </c>
      <c r="M24" s="49" t="s">
        <v>58</v>
      </c>
      <c r="N24" s="50">
        <f t="shared" si="7"/>
        <v>228.49534246575342</v>
      </c>
      <c r="O24" s="50">
        <f t="shared" si="8"/>
        <v>15.342465753424657</v>
      </c>
      <c r="P24" s="51">
        <f t="shared" si="9"/>
        <v>243.83780821917807</v>
      </c>
      <c r="Q24" s="5"/>
      <c r="R24" s="5"/>
      <c r="S24" s="5"/>
      <c r="T24" s="5"/>
    </row>
    <row r="25" spans="1:20" ht="16.5" thickBot="1" x14ac:dyDescent="0.3">
      <c r="A25" s="56" t="s">
        <v>15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8"/>
      <c r="N25" s="59">
        <f>SUM(N6:N24)</f>
        <v>3655.9254794520534</v>
      </c>
      <c r="O25" s="59">
        <f t="shared" ref="O25" si="10">SUM(O6:O24)</f>
        <v>245.47945205479445</v>
      </c>
      <c r="P25" s="59">
        <f>SUM(P6:P24)+0.04</f>
        <v>3901.4449315068482</v>
      </c>
      <c r="Q25" s="5"/>
      <c r="R25" s="5"/>
      <c r="S25" s="5"/>
      <c r="T25" s="5"/>
    </row>
    <row r="26" spans="1:20" ht="15.75" x14ac:dyDescent="0.25">
      <c r="A26" s="9"/>
      <c r="B26" s="9"/>
      <c r="C26" s="9"/>
      <c r="D26" s="9"/>
      <c r="E26" s="9"/>
      <c r="F26" s="9"/>
      <c r="G26" s="9"/>
      <c r="H26" s="9"/>
      <c r="I26" s="60"/>
      <c r="J26" s="60"/>
      <c r="K26" s="61"/>
      <c r="L26" s="62"/>
      <c r="M26" s="63"/>
      <c r="N26" s="62"/>
      <c r="O26" s="62"/>
      <c r="P26" s="61"/>
      <c r="Q26" s="5"/>
      <c r="R26" s="5"/>
      <c r="S26" s="5"/>
      <c r="T26" s="5"/>
    </row>
    <row r="27" spans="1:20" ht="16.5" thickBot="1" x14ac:dyDescent="0.3">
      <c r="A27" s="64"/>
      <c r="B27" s="64"/>
      <c r="C27" s="64"/>
      <c r="D27" s="64"/>
      <c r="E27" s="64"/>
      <c r="F27" s="64"/>
      <c r="G27" s="64"/>
      <c r="H27" s="64"/>
      <c r="I27" s="65"/>
      <c r="J27" s="65"/>
      <c r="K27" s="66"/>
      <c r="L27" s="66"/>
      <c r="M27" s="67"/>
      <c r="N27" s="66"/>
      <c r="O27" s="66"/>
      <c r="P27" s="66"/>
      <c r="Q27" s="5"/>
      <c r="R27" s="5"/>
      <c r="S27" s="5"/>
      <c r="T27" s="5"/>
    </row>
    <row r="28" spans="1:20" ht="15.75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9"/>
      <c r="K28" s="70"/>
      <c r="L28" s="71"/>
      <c r="M28" s="72"/>
      <c r="N28" s="73" t="s">
        <v>55</v>
      </c>
      <c r="O28" s="74" t="s">
        <v>56</v>
      </c>
      <c r="P28" s="75" t="s">
        <v>10</v>
      </c>
      <c r="Q28" s="5"/>
      <c r="R28" s="5"/>
      <c r="S28" s="5"/>
      <c r="T28" s="5"/>
    </row>
    <row r="29" spans="1:20" ht="15.75" x14ac:dyDescent="0.25">
      <c r="A29" s="7"/>
      <c r="B29" s="7"/>
      <c r="C29" s="71"/>
      <c r="D29" s="76"/>
      <c r="E29" s="76"/>
      <c r="F29" s="76"/>
      <c r="G29" s="76"/>
      <c r="H29" s="68"/>
      <c r="I29" s="68"/>
      <c r="J29" s="69"/>
      <c r="K29" s="70"/>
      <c r="L29" s="7"/>
      <c r="M29" s="72"/>
      <c r="N29" s="77"/>
      <c r="O29" s="78"/>
      <c r="P29" s="79"/>
      <c r="Q29" s="5"/>
      <c r="R29" s="5"/>
      <c r="S29" s="5"/>
      <c r="T29" s="5"/>
    </row>
    <row r="30" spans="1:20" ht="16.5" thickBot="1" x14ac:dyDescent="0.3">
      <c r="A30" s="80"/>
      <c r="B30" s="80"/>
      <c r="C30" s="80"/>
      <c r="D30" s="80"/>
      <c r="E30" s="80"/>
      <c r="F30" s="81"/>
      <c r="G30" s="80"/>
      <c r="H30" s="80"/>
      <c r="I30" s="80"/>
      <c r="J30" s="82"/>
      <c r="K30" s="82"/>
      <c r="L30" s="82"/>
      <c r="M30" s="82"/>
      <c r="N30" s="83"/>
      <c r="O30" s="84"/>
      <c r="P30" s="85"/>
      <c r="Q30" s="5"/>
      <c r="R30" s="5"/>
      <c r="S30" s="5"/>
      <c r="T30" s="5"/>
    </row>
    <row r="31" spans="1:20" ht="16.5" thickBot="1" x14ac:dyDescent="0.3">
      <c r="A31" s="81"/>
      <c r="B31" s="81"/>
      <c r="C31" s="81"/>
      <c r="D31" s="81"/>
      <c r="E31" s="81"/>
      <c r="F31" s="81"/>
      <c r="G31" s="81"/>
      <c r="H31" s="81"/>
      <c r="I31" s="81"/>
      <c r="J31" s="86"/>
      <c r="K31" s="86"/>
      <c r="L31" s="86"/>
      <c r="M31" s="86"/>
      <c r="N31" s="87">
        <f>SUM(N25)</f>
        <v>3655.9254794520534</v>
      </c>
      <c r="O31" s="87">
        <f t="shared" ref="O31:P31" si="11">SUM(O25)</f>
        <v>245.47945205479445</v>
      </c>
      <c r="P31" s="87">
        <f t="shared" si="11"/>
        <v>3901.4449315068482</v>
      </c>
      <c r="Q31" s="5"/>
      <c r="R31" s="5"/>
      <c r="S31" s="5"/>
      <c r="T31" s="5"/>
    </row>
    <row r="32" spans="1:20" ht="15.75" x14ac:dyDescent="0.25">
      <c r="A32" s="88"/>
      <c r="B32" s="88"/>
      <c r="C32" s="88"/>
      <c r="D32" s="89"/>
      <c r="E32" s="88"/>
      <c r="F32" s="88"/>
      <c r="G32" s="89"/>
      <c r="H32" s="90"/>
      <c r="I32" s="88"/>
      <c r="J32" s="91"/>
      <c r="K32" s="92"/>
      <c r="L32" s="89"/>
      <c r="M32" s="93"/>
      <c r="N32" s="89"/>
      <c r="O32" s="89"/>
      <c r="P32" s="89"/>
      <c r="Q32" s="5"/>
      <c r="R32" s="5"/>
      <c r="S32" s="5"/>
      <c r="T32" s="5"/>
    </row>
    <row r="33" spans="1:20" ht="17.25" customHeight="1" x14ac:dyDescent="0.25">
      <c r="A33" s="88"/>
      <c r="B33" s="88"/>
      <c r="C33" s="88"/>
      <c r="D33" s="89"/>
      <c r="E33" s="88"/>
      <c r="F33" s="88"/>
      <c r="G33" s="89"/>
      <c r="H33" s="90"/>
      <c r="I33" s="88"/>
      <c r="J33" s="91"/>
      <c r="K33" s="89"/>
      <c r="L33" s="89"/>
      <c r="M33" s="93"/>
      <c r="N33" s="89"/>
      <c r="O33" s="89"/>
      <c r="P33" s="89"/>
      <c r="Q33" s="5"/>
      <c r="R33" s="5"/>
      <c r="S33" s="5"/>
      <c r="T33" s="5"/>
    </row>
    <row r="34" spans="1:20" ht="15.75" x14ac:dyDescent="0.25">
      <c r="A34" s="88"/>
      <c r="B34" s="88"/>
      <c r="C34" s="89"/>
      <c r="D34" s="89"/>
      <c r="E34" s="88"/>
      <c r="F34" s="88"/>
      <c r="G34" s="89"/>
      <c r="H34" s="89"/>
      <c r="I34" s="89"/>
      <c r="J34" s="89"/>
      <c r="K34" s="89"/>
      <c r="L34" s="89"/>
      <c r="M34" s="93"/>
      <c r="N34" s="89"/>
      <c r="O34" s="89"/>
      <c r="P34" s="89"/>
      <c r="Q34" s="5"/>
      <c r="R34" s="5"/>
      <c r="S34" s="5"/>
      <c r="T34" s="5"/>
    </row>
    <row r="35" spans="1:20" ht="15.75" x14ac:dyDescent="0.25">
      <c r="A35" s="88"/>
      <c r="B35" s="88"/>
      <c r="C35" s="89"/>
      <c r="D35" s="89"/>
      <c r="E35" s="88"/>
      <c r="F35" s="88"/>
      <c r="G35" s="89"/>
      <c r="H35" s="89"/>
      <c r="I35" s="89"/>
      <c r="J35" s="89"/>
      <c r="K35" s="89"/>
      <c r="L35" s="89"/>
      <c r="M35" s="93"/>
      <c r="N35" s="89"/>
      <c r="O35" s="89"/>
      <c r="P35" s="89"/>
      <c r="Q35" s="5"/>
      <c r="R35" s="5"/>
      <c r="S35" s="5"/>
      <c r="T35" s="5"/>
    </row>
    <row r="36" spans="1:20" ht="15.75" x14ac:dyDescent="0.25">
      <c r="A36" s="94"/>
      <c r="B36" s="94"/>
      <c r="C36" s="95"/>
      <c r="D36" s="95"/>
      <c r="E36" s="94"/>
      <c r="F36" s="94"/>
      <c r="G36" s="95"/>
      <c r="H36" s="95"/>
      <c r="I36" s="95"/>
      <c r="J36" s="95"/>
      <c r="K36" s="95"/>
      <c r="L36" s="95"/>
      <c r="M36" s="96"/>
      <c r="N36" s="95"/>
      <c r="O36" s="95"/>
      <c r="P36" s="95"/>
      <c r="Q36" s="5"/>
      <c r="R36" s="5"/>
      <c r="S36" s="5"/>
      <c r="T36" s="5"/>
    </row>
    <row r="37" spans="1:20" ht="15.75" x14ac:dyDescent="0.25">
      <c r="A37" s="94"/>
      <c r="B37" s="94"/>
      <c r="C37" s="95"/>
      <c r="D37" s="95"/>
      <c r="E37" s="94"/>
      <c r="F37" s="94"/>
      <c r="G37" s="95"/>
      <c r="H37" s="95"/>
      <c r="I37" s="95"/>
      <c r="J37" s="95"/>
      <c r="K37" s="95"/>
      <c r="L37" s="95"/>
      <c r="M37" s="96"/>
      <c r="N37" s="95"/>
      <c r="O37" s="95"/>
      <c r="P37" s="95"/>
      <c r="Q37" s="5"/>
      <c r="R37" s="5"/>
      <c r="S37" s="5"/>
      <c r="T37" s="5"/>
    </row>
    <row r="38" spans="1:20" ht="15.75" x14ac:dyDescent="0.25">
      <c r="A38" s="94"/>
      <c r="B38" s="94"/>
      <c r="C38" s="95"/>
      <c r="D38" s="95"/>
      <c r="E38" s="94"/>
      <c r="F38" s="94"/>
      <c r="G38" s="95"/>
      <c r="H38" s="95"/>
      <c r="I38" s="95"/>
      <c r="J38" s="95"/>
      <c r="K38" s="95"/>
      <c r="L38" s="95"/>
      <c r="M38" s="96"/>
      <c r="N38" s="95"/>
      <c r="O38" s="95"/>
      <c r="P38" s="95"/>
      <c r="Q38" s="5"/>
      <c r="R38" s="5"/>
      <c r="S38" s="5"/>
      <c r="T38" s="5"/>
    </row>
    <row r="39" spans="1:20" ht="15.75" x14ac:dyDescent="0.25">
      <c r="A39" s="94"/>
      <c r="B39" s="94"/>
      <c r="C39" s="95"/>
      <c r="D39" s="95"/>
      <c r="E39" s="94"/>
      <c r="F39" s="94"/>
      <c r="G39" s="95"/>
      <c r="H39" s="95"/>
      <c r="I39" s="95"/>
      <c r="J39" s="95"/>
      <c r="K39" s="95"/>
      <c r="L39" s="95"/>
      <c r="M39" s="96"/>
      <c r="N39" s="95"/>
      <c r="O39" s="95"/>
      <c r="P39" s="95"/>
      <c r="Q39" s="5"/>
      <c r="R39" s="5"/>
      <c r="S39" s="5"/>
      <c r="T39" s="5"/>
    </row>
    <row r="40" spans="1:20" ht="15.75" x14ac:dyDescent="0.25">
      <c r="A40" s="94"/>
      <c r="B40" s="94"/>
      <c r="C40" s="95"/>
      <c r="D40" s="95"/>
      <c r="E40" s="94"/>
      <c r="F40" s="94"/>
      <c r="G40" s="95"/>
      <c r="H40" s="95"/>
      <c r="I40" s="95"/>
      <c r="J40" s="95"/>
      <c r="K40" s="95"/>
      <c r="L40" s="95"/>
      <c r="M40" s="96"/>
      <c r="N40" s="95"/>
      <c r="O40" s="95"/>
      <c r="P40" s="95"/>
      <c r="Q40" s="5"/>
      <c r="R40" s="5"/>
      <c r="S40" s="5"/>
      <c r="T40" s="5"/>
    </row>
    <row r="41" spans="1:20" ht="17.25" x14ac:dyDescent="0.3">
      <c r="A41" s="94"/>
      <c r="B41" s="94"/>
      <c r="C41" s="95"/>
      <c r="D41" s="95"/>
      <c r="E41" s="94"/>
      <c r="F41" s="94"/>
      <c r="G41" s="95"/>
      <c r="H41" s="95"/>
      <c r="I41" s="95"/>
      <c r="J41" s="95"/>
      <c r="K41" s="95"/>
      <c r="L41" s="95"/>
      <c r="M41" s="96"/>
      <c r="N41" s="95"/>
      <c r="O41" s="95"/>
      <c r="P41" s="95"/>
      <c r="Q41" s="3"/>
    </row>
    <row r="42" spans="1:20" ht="17.25" x14ac:dyDescent="0.3">
      <c r="Q42" s="3"/>
    </row>
    <row r="43" spans="1:20" ht="17.25" x14ac:dyDescent="0.3">
      <c r="Q43" s="3"/>
    </row>
    <row r="44" spans="1:20" ht="17.25" x14ac:dyDescent="0.3">
      <c r="Q44" s="3"/>
    </row>
    <row r="45" spans="1:20" ht="17.25" x14ac:dyDescent="0.3">
      <c r="Q45" s="3"/>
    </row>
    <row r="46" spans="1:20" ht="17.25" x14ac:dyDescent="0.3">
      <c r="Q46" s="3"/>
    </row>
    <row r="47" spans="1:20" ht="17.25" x14ac:dyDescent="0.3">
      <c r="Q47" s="3"/>
    </row>
    <row r="48" spans="1:20" ht="17.25" x14ac:dyDescent="0.3">
      <c r="Q48" s="3"/>
    </row>
    <row r="49" spans="17:17" ht="17.25" x14ac:dyDescent="0.3">
      <c r="Q49" s="3"/>
    </row>
  </sheetData>
  <sheetProtection algorithmName="SHA-512" hashValue="kC21q1L7PT/yaVUA7UXj0FvDSUzFwhdwE5beNH8mZxX94DuiGHVG67bWumtn9aFo7+OQoeG7ft/btuPl6oSgtA==" saltValue="PbQuSlbkl7WT0MMyFaK/Tg==" spinCount="100000" sheet="1" formatCells="0" formatColumns="0" formatRows="0" insertColumns="0" insertRows="0" insertHyperlinks="0" deleteColumns="0" deleteRows="0" sort="0" autoFilter="0" pivotTables="0"/>
  <mergeCells count="25">
    <mergeCell ref="O6:O8"/>
    <mergeCell ref="P28:P30"/>
    <mergeCell ref="C6:C8"/>
    <mergeCell ref="D6:D8"/>
    <mergeCell ref="E6:E8"/>
    <mergeCell ref="N28:N30"/>
    <mergeCell ref="O28:O30"/>
    <mergeCell ref="L6:L8"/>
    <mergeCell ref="J6:J7"/>
    <mergeCell ref="K6:K7"/>
    <mergeCell ref="I28:I29"/>
    <mergeCell ref="P6:P8"/>
    <mergeCell ref="A5:P5"/>
    <mergeCell ref="H28:H29"/>
    <mergeCell ref="H6:H8"/>
    <mergeCell ref="I6:I7"/>
    <mergeCell ref="A6:A8"/>
    <mergeCell ref="B6:B8"/>
    <mergeCell ref="A25:M25"/>
    <mergeCell ref="M6:M8"/>
    <mergeCell ref="A28:G28"/>
    <mergeCell ref="F6:F8"/>
    <mergeCell ref="G6:G8"/>
    <mergeCell ref="D29:G29"/>
    <mergeCell ref="N6:N8"/>
  </mergeCells>
  <pageMargins left="0.23622047244094491" right="0.23622047244094491" top="0.74803149606299213" bottom="0.74803149606299213" header="0.31496062992125984" footer="0.31496062992125984"/>
  <pageSetup scale="65" orientation="landscape" r:id="rId1"/>
  <headerFooter>
    <oddHeader>&amp;L&amp;G&amp;C&amp;"Century Gothic,Negrita"&amp;12AUTORIDAD PARA EL MANEJO SUSTENTABLE DE LA CUENCA Y DEL LAGO DE AMATITLÁN 
NÓMINA CORRESPONDIENTE AL AGUINALDO DE FEBRERO 2022</oddHeader>
    <oddFooter>&amp;CPágina &amp;P de &amp;F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2022-12-21T20:26:53Z</dcterms:modified>
</cp:coreProperties>
</file>