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WNIuCwiWhP70C41JDfBtRJPb5Xf3MAc6hWSyMbRt8mO9ykQT+Qhv8n0WnPb1KlHbcSh6Ivo7D/UvYyqLY03shA==" workbookSaltValue="wiyq3gnC3nrw1paykC96rw==" workbookSpinCount="100000" lockStructure="1"/>
  <bookViews>
    <workbookView xWindow="0" yWindow="0" windowWidth="28800" windowHeight="115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1" l="1"/>
  <c r="H89" i="1" l="1"/>
  <c r="H73" i="1"/>
  <c r="I73" i="1" s="1"/>
  <c r="H87" i="1"/>
  <c r="H58" i="1"/>
  <c r="J73" i="1" l="1"/>
  <c r="K73" i="1" s="1"/>
  <c r="I6" i="1"/>
  <c r="H24" i="1" l="1"/>
  <c r="I24" i="1" s="1"/>
  <c r="H118" i="1"/>
  <c r="I118" i="1" s="1"/>
  <c r="H119" i="1"/>
  <c r="I119" i="1" s="1"/>
  <c r="H120" i="1"/>
  <c r="I120" i="1" s="1"/>
  <c r="H121" i="1"/>
  <c r="J121" i="1" s="1"/>
  <c r="H122" i="1"/>
  <c r="J122" i="1" s="1"/>
  <c r="H123" i="1"/>
  <c r="J123" i="1" s="1"/>
  <c r="H124" i="1"/>
  <c r="I124" i="1" s="1"/>
  <c r="H125" i="1"/>
  <c r="I125" i="1" s="1"/>
  <c r="H126" i="1"/>
  <c r="I126" i="1" s="1"/>
  <c r="H127" i="1"/>
  <c r="J127" i="1" s="1"/>
  <c r="H128" i="1"/>
  <c r="J128" i="1" s="1"/>
  <c r="H117" i="1"/>
  <c r="J117" i="1" s="1"/>
  <c r="H101" i="1"/>
  <c r="J101" i="1" s="1"/>
  <c r="H102" i="1"/>
  <c r="I102" i="1" s="1"/>
  <c r="H103" i="1"/>
  <c r="I103" i="1" s="1"/>
  <c r="H104" i="1"/>
  <c r="I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I110" i="1" s="1"/>
  <c r="H111" i="1"/>
  <c r="J111" i="1" s="1"/>
  <c r="H112" i="1"/>
  <c r="J112" i="1" s="1"/>
  <c r="H113" i="1"/>
  <c r="J113" i="1" s="1"/>
  <c r="H114" i="1"/>
  <c r="I114" i="1" s="1"/>
  <c r="H115" i="1"/>
  <c r="I115" i="1" s="1"/>
  <c r="H116" i="1"/>
  <c r="I116" i="1" s="1"/>
  <c r="H100" i="1"/>
  <c r="I100" i="1" s="1"/>
  <c r="I87" i="1"/>
  <c r="H69" i="1"/>
  <c r="J69" i="1" s="1"/>
  <c r="H70" i="1"/>
  <c r="I70" i="1" s="1"/>
  <c r="H71" i="1"/>
  <c r="J71" i="1" s="1"/>
  <c r="H72" i="1"/>
  <c r="J72" i="1" s="1"/>
  <c r="H74" i="1"/>
  <c r="I74" i="1" s="1"/>
  <c r="H75" i="1"/>
  <c r="I75" i="1" s="1"/>
  <c r="H76" i="1"/>
  <c r="I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I82" i="1" s="1"/>
  <c r="H83" i="1"/>
  <c r="I83" i="1" s="1"/>
  <c r="H84" i="1"/>
  <c r="J84" i="1" s="1"/>
  <c r="H85" i="1"/>
  <c r="J85" i="1" s="1"/>
  <c r="H86" i="1"/>
  <c r="J86" i="1" s="1"/>
  <c r="J87" i="1"/>
  <c r="H88" i="1"/>
  <c r="J88" i="1" s="1"/>
  <c r="I89" i="1"/>
  <c r="I90" i="1"/>
  <c r="I91" i="1"/>
  <c r="H68" i="1"/>
  <c r="I68" i="1" s="1"/>
  <c r="H42" i="1"/>
  <c r="J42" i="1" s="1"/>
  <c r="H43" i="1"/>
  <c r="J43" i="1" s="1"/>
  <c r="H44" i="1"/>
  <c r="I44" i="1" s="1"/>
  <c r="I45" i="1"/>
  <c r="H46" i="1"/>
  <c r="I46" i="1" s="1"/>
  <c r="H47" i="1"/>
  <c r="I47" i="1" s="1"/>
  <c r="H48" i="1"/>
  <c r="I48" i="1" s="1"/>
  <c r="H49" i="1"/>
  <c r="I49" i="1" s="1"/>
  <c r="H55" i="1"/>
  <c r="J55" i="1" s="1"/>
  <c r="H56" i="1"/>
  <c r="I56" i="1" s="1"/>
  <c r="H57" i="1"/>
  <c r="I57" i="1" s="1"/>
  <c r="I58" i="1"/>
  <c r="H59" i="1"/>
  <c r="I59" i="1" s="1"/>
  <c r="H60" i="1"/>
  <c r="I60" i="1" s="1"/>
  <c r="H61" i="1"/>
  <c r="J61" i="1" s="1"/>
  <c r="H62" i="1"/>
  <c r="J62" i="1" s="1"/>
  <c r="H63" i="1"/>
  <c r="J63" i="1" s="1"/>
  <c r="H64" i="1"/>
  <c r="I64" i="1" s="1"/>
  <c r="H65" i="1"/>
  <c r="I65" i="1" s="1"/>
  <c r="H66" i="1"/>
  <c r="I66" i="1" s="1"/>
  <c r="H67" i="1"/>
  <c r="I67" i="1" s="1"/>
  <c r="H38" i="1"/>
  <c r="J38" i="1" s="1"/>
  <c r="H41" i="1"/>
  <c r="I41" i="1" s="1"/>
  <c r="H40" i="1"/>
  <c r="J40" i="1" s="1"/>
  <c r="H39" i="1"/>
  <c r="I39" i="1" s="1"/>
  <c r="H9" i="1"/>
  <c r="H10" i="1"/>
  <c r="H11" i="1"/>
  <c r="H12" i="1"/>
  <c r="H13" i="1"/>
  <c r="H14" i="1"/>
  <c r="H15" i="1"/>
  <c r="J15" i="1" s="1"/>
  <c r="H16" i="1"/>
  <c r="H17" i="1"/>
  <c r="H18" i="1"/>
  <c r="H19" i="1"/>
  <c r="H20" i="1"/>
  <c r="H21" i="1"/>
  <c r="H22" i="1"/>
  <c r="H23" i="1"/>
  <c r="H25" i="1"/>
  <c r="H26" i="1"/>
  <c r="H7" i="1"/>
  <c r="I7" i="1" s="1"/>
  <c r="H8" i="1"/>
  <c r="J39" i="1" l="1"/>
  <c r="K39" i="1" s="1"/>
  <c r="J100" i="1"/>
  <c r="K100" i="1" s="1"/>
  <c r="J24" i="1"/>
  <c r="K24" i="1" s="1"/>
  <c r="K87" i="1"/>
  <c r="I69" i="1"/>
  <c r="K69" i="1" s="1"/>
  <c r="I61" i="1"/>
  <c r="K61" i="1" s="1"/>
  <c r="J83" i="1"/>
  <c r="K83" i="1" s="1"/>
  <c r="I88" i="1"/>
  <c r="K88" i="1" s="1"/>
  <c r="J82" i="1"/>
  <c r="K82" i="1" s="1"/>
  <c r="J74" i="1"/>
  <c r="K74" i="1" s="1"/>
  <c r="J90" i="1"/>
  <c r="K90" i="1" s="1"/>
  <c r="I80" i="1"/>
  <c r="K80" i="1" s="1"/>
  <c r="I112" i="1"/>
  <c r="K112" i="1" s="1"/>
  <c r="I127" i="1"/>
  <c r="K127" i="1" s="1"/>
  <c r="I101" i="1"/>
  <c r="K101" i="1" s="1"/>
  <c r="I121" i="1"/>
  <c r="K121" i="1" s="1"/>
  <c r="I42" i="1"/>
  <c r="K42" i="1" s="1"/>
  <c r="I123" i="1"/>
  <c r="K123" i="1" s="1"/>
  <c r="I63" i="1"/>
  <c r="K63" i="1" s="1"/>
  <c r="I81" i="1"/>
  <c r="K81" i="1" s="1"/>
  <c r="J89" i="1"/>
  <c r="K89" i="1" s="1"/>
  <c r="J70" i="1"/>
  <c r="K70" i="1" s="1"/>
  <c r="I113" i="1"/>
  <c r="K113" i="1" s="1"/>
  <c r="I122" i="1"/>
  <c r="K122" i="1" s="1"/>
  <c r="I79" i="1"/>
  <c r="K79" i="1" s="1"/>
  <c r="I55" i="1"/>
  <c r="K55" i="1" s="1"/>
  <c r="J49" i="1"/>
  <c r="K49" i="1" s="1"/>
  <c r="I109" i="1"/>
  <c r="K109" i="1" s="1"/>
  <c r="J126" i="1"/>
  <c r="K126" i="1" s="1"/>
  <c r="I62" i="1"/>
  <c r="K62" i="1" s="1"/>
  <c r="I111" i="1"/>
  <c r="K111" i="1" s="1"/>
  <c r="J48" i="1"/>
  <c r="K48" i="1" s="1"/>
  <c r="J76" i="1"/>
  <c r="K76" i="1" s="1"/>
  <c r="I108" i="1"/>
  <c r="K108" i="1" s="1"/>
  <c r="J120" i="1"/>
  <c r="K120" i="1" s="1"/>
  <c r="I43" i="1"/>
  <c r="K43" i="1" s="1"/>
  <c r="J75" i="1"/>
  <c r="K75" i="1" s="1"/>
  <c r="I107" i="1"/>
  <c r="K107" i="1" s="1"/>
  <c r="I128" i="1"/>
  <c r="K128" i="1" s="1"/>
  <c r="J119" i="1"/>
  <c r="K119" i="1" s="1"/>
  <c r="J116" i="1"/>
  <c r="K116" i="1" s="1"/>
  <c r="J104" i="1"/>
  <c r="K104" i="1" s="1"/>
  <c r="J60" i="1"/>
  <c r="K60" i="1" s="1"/>
  <c r="J47" i="1"/>
  <c r="K47" i="1" s="1"/>
  <c r="J68" i="1"/>
  <c r="K68" i="1" s="1"/>
  <c r="J115" i="1"/>
  <c r="K115" i="1" s="1"/>
  <c r="J103" i="1"/>
  <c r="K103" i="1" s="1"/>
  <c r="I117" i="1"/>
  <c r="K117" i="1" s="1"/>
  <c r="J118" i="1"/>
  <c r="K118" i="1" s="1"/>
  <c r="I15" i="1"/>
  <c r="K15" i="1" s="1"/>
  <c r="J41" i="1"/>
  <c r="K41" i="1" s="1"/>
  <c r="J67" i="1"/>
  <c r="K67" i="1" s="1"/>
  <c r="J59" i="1"/>
  <c r="K59" i="1" s="1"/>
  <c r="I86" i="1"/>
  <c r="K86" i="1" s="1"/>
  <c r="I78" i="1"/>
  <c r="K78" i="1" s="1"/>
  <c r="J91" i="1"/>
  <c r="K91" i="1" s="1"/>
  <c r="I106" i="1"/>
  <c r="K106" i="1" s="1"/>
  <c r="J114" i="1"/>
  <c r="K114" i="1" s="1"/>
  <c r="J102" i="1"/>
  <c r="K102" i="1" s="1"/>
  <c r="J125" i="1"/>
  <c r="K125" i="1" s="1"/>
  <c r="J110" i="1"/>
  <c r="K110" i="1" s="1"/>
  <c r="J66" i="1"/>
  <c r="K66" i="1" s="1"/>
  <c r="J58" i="1"/>
  <c r="K58" i="1" s="1"/>
  <c r="J46" i="1"/>
  <c r="K46" i="1" s="1"/>
  <c r="I85" i="1"/>
  <c r="K85" i="1" s="1"/>
  <c r="I77" i="1"/>
  <c r="K77" i="1" s="1"/>
  <c r="I72" i="1"/>
  <c r="K72" i="1" s="1"/>
  <c r="I105" i="1"/>
  <c r="K105" i="1" s="1"/>
  <c r="J124" i="1"/>
  <c r="K124" i="1" s="1"/>
  <c r="J65" i="1"/>
  <c r="K65" i="1" s="1"/>
  <c r="J57" i="1"/>
  <c r="K57" i="1" s="1"/>
  <c r="J45" i="1"/>
  <c r="K45" i="1" s="1"/>
  <c r="I84" i="1"/>
  <c r="K84" i="1" s="1"/>
  <c r="I71" i="1"/>
  <c r="K71" i="1" s="1"/>
  <c r="J64" i="1"/>
  <c r="K64" i="1" s="1"/>
  <c r="J56" i="1"/>
  <c r="K56" i="1" s="1"/>
  <c r="J44" i="1"/>
  <c r="K44" i="1" s="1"/>
  <c r="I38" i="1"/>
  <c r="K38" i="1" s="1"/>
  <c r="I40" i="1"/>
  <c r="K40" i="1" s="1"/>
  <c r="J7" i="1" l="1"/>
  <c r="J8" i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5" i="1"/>
  <c r="J26" i="1"/>
  <c r="J27" i="1"/>
  <c r="K27" i="1" s="1"/>
  <c r="J28" i="1"/>
  <c r="J6" i="1"/>
  <c r="K6" i="1" s="1"/>
  <c r="I8" i="1"/>
  <c r="I9" i="1"/>
  <c r="I10" i="1"/>
  <c r="I11" i="1"/>
  <c r="I12" i="1"/>
  <c r="I13" i="1"/>
  <c r="I14" i="1"/>
  <c r="I16" i="1"/>
  <c r="I17" i="1"/>
  <c r="I18" i="1"/>
  <c r="I19" i="1"/>
  <c r="I20" i="1"/>
  <c r="I21" i="1"/>
  <c r="I22" i="1"/>
  <c r="I23" i="1"/>
  <c r="I25" i="1"/>
  <c r="I26" i="1"/>
  <c r="I28" i="1"/>
  <c r="K28" i="1" s="1"/>
  <c r="K25" i="1" l="1"/>
  <c r="I29" i="1"/>
  <c r="K21" i="1"/>
  <c r="K20" i="1"/>
  <c r="K11" i="1"/>
  <c r="K12" i="1"/>
  <c r="K22" i="1"/>
  <c r="K13" i="1"/>
  <c r="K10" i="1"/>
  <c r="K18" i="1"/>
  <c r="K9" i="1"/>
  <c r="K17" i="1"/>
  <c r="K8" i="1"/>
  <c r="K26" i="1"/>
  <c r="K7" i="1"/>
  <c r="K19" i="1"/>
  <c r="K16" i="1"/>
  <c r="K23" i="1"/>
  <c r="K14" i="1"/>
  <c r="J92" i="1" l="1"/>
  <c r="J129" i="1" l="1"/>
  <c r="J136" i="1" s="1"/>
  <c r="G129" i="1"/>
  <c r="G92" i="1"/>
  <c r="J29" i="1"/>
  <c r="G29" i="1"/>
  <c r="A7" i="1"/>
  <c r="I136" i="1" l="1"/>
  <c r="A8" i="1"/>
  <c r="A9" i="1" s="1"/>
  <c r="A10" i="1" s="1"/>
  <c r="A11" i="1" s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I92" i="1"/>
  <c r="K129" i="1"/>
  <c r="I129" i="1"/>
  <c r="K92" i="1" l="1"/>
  <c r="A24" i="1"/>
  <c r="A25" i="1" s="1"/>
  <c r="A26" i="1" s="1"/>
  <c r="A27" i="1" s="1"/>
  <c r="A28" i="1" s="1"/>
  <c r="A38" i="1" s="1"/>
  <c r="A39" i="1" s="1"/>
  <c r="A40" i="1" s="1"/>
  <c r="A41" i="1" s="1"/>
  <c r="K29" i="1"/>
  <c r="K136" i="1" l="1"/>
  <c r="A42" i="1"/>
  <c r="A43" i="1" s="1"/>
  <c r="A44" i="1" s="1"/>
  <c r="A45" i="1" s="1"/>
  <c r="A46" i="1" s="1"/>
  <c r="A47" i="1" l="1"/>
  <c r="A48" i="1" s="1"/>
  <c r="A49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l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</calcChain>
</file>

<file path=xl/sharedStrings.xml><?xml version="1.0" encoding="utf-8"?>
<sst xmlns="http://schemas.openxmlformats.org/spreadsheetml/2006/main" count="467" uniqueCount="246">
  <si>
    <t>11130016-219-00-0115-0001-12-33-00-000-001-000-031-00000</t>
  </si>
  <si>
    <t xml:space="preserve">No. </t>
  </si>
  <si>
    <t xml:space="preserve">No. de Contrato </t>
  </si>
  <si>
    <t xml:space="preserve">Titulo del Jornal </t>
  </si>
  <si>
    <t xml:space="preserve">Empleado </t>
  </si>
  <si>
    <t xml:space="preserve">Jornal </t>
  </si>
  <si>
    <t>Renglon 033</t>
  </si>
  <si>
    <t>LÍQUIDO A RECIBIR</t>
  </si>
  <si>
    <t>COMPLEMENTO
SALARIO</t>
  </si>
  <si>
    <t>01-2022-031-AMSA</t>
  </si>
  <si>
    <t>Conserje</t>
  </si>
  <si>
    <t>Administrativo</t>
  </si>
  <si>
    <t>Victorina de Jesús Peralta Peralta</t>
  </si>
  <si>
    <t>02-2022-031-AMSA</t>
  </si>
  <si>
    <t>Sara Adelaida Quevedo Alcantara</t>
  </si>
  <si>
    <t>03-2022-031-AMSA</t>
  </si>
  <si>
    <t>Elida Etelvina Obando Hernandez</t>
  </si>
  <si>
    <t>04-2022-031-AMSA</t>
  </si>
  <si>
    <t>Yomara Ninett Escobar Calderón</t>
  </si>
  <si>
    <t>05-2022-031-AMSA</t>
  </si>
  <si>
    <t>Bertilia Azucena Gonzalez Pérez de González</t>
  </si>
  <si>
    <t>06-2022-031-AMSS</t>
  </si>
  <si>
    <t>Estación Acuática</t>
  </si>
  <si>
    <t>Reyna Elizabeth Toc Choz</t>
  </si>
  <si>
    <t>07-2022-031-AMSA</t>
  </si>
  <si>
    <t xml:space="preserve">Jeimy Arely Obando Osorio </t>
  </si>
  <si>
    <t>08-2022-031-AMSA</t>
  </si>
  <si>
    <t>Saida Amarilis Son Ejcomac</t>
  </si>
  <si>
    <t>09-2022-031-AMSA</t>
  </si>
  <si>
    <t>Alejandra Rubí Cifuentes Véliz</t>
  </si>
  <si>
    <t>11-2022-031-AMSA</t>
  </si>
  <si>
    <t>Peón Vigilante V</t>
  </si>
  <si>
    <t>Km 22</t>
  </si>
  <si>
    <t>Candido Samayoa y Samayoa</t>
  </si>
  <si>
    <t>12-2022-031-AMSA</t>
  </si>
  <si>
    <t>Axel Augusto Lopez De León</t>
  </si>
  <si>
    <t>13-2022-031-AMSA</t>
  </si>
  <si>
    <t>la cerra</t>
  </si>
  <si>
    <t>Filiberto Antonio Pinto</t>
  </si>
  <si>
    <t>14-2022-031-AMSA</t>
  </si>
  <si>
    <t>La Cerra</t>
  </si>
  <si>
    <t>Henry Alejandro Ventura Hernandez</t>
  </si>
  <si>
    <t>Humedal</t>
  </si>
  <si>
    <t>16-2022-031-AMSA</t>
  </si>
  <si>
    <t>Peon Vigilante V</t>
  </si>
  <si>
    <t xml:space="preserve">km 22 </t>
  </si>
  <si>
    <t xml:space="preserve">Ismael Obdulio Lucas Ramírez </t>
  </si>
  <si>
    <t>17-2022-031-AMSA</t>
  </si>
  <si>
    <t>Estuardo Randolfo Gutierrez Cruz</t>
  </si>
  <si>
    <t>22-2022-031-AMSA</t>
  </si>
  <si>
    <t xml:space="preserve">Remigton Werny Edemilson Alvarado </t>
  </si>
  <si>
    <t>18-2022-031-AMSA</t>
  </si>
  <si>
    <t xml:space="preserve">Miguel Angel de León </t>
  </si>
  <si>
    <t>20-2022-031-AMSA</t>
  </si>
  <si>
    <t>Ines Vidal Gomez Acajabon</t>
  </si>
  <si>
    <t>21-2022-031-AMSA</t>
  </si>
  <si>
    <t>Romeo Santiago Chiguichon Chiguichon</t>
  </si>
  <si>
    <t>115-2022-031-AMSA</t>
  </si>
  <si>
    <t xml:space="preserve">Auxiliar Misceláneo </t>
  </si>
  <si>
    <t xml:space="preserve">René Antonio Rosales Vásquez  </t>
  </si>
  <si>
    <t>TOTAL</t>
  </si>
  <si>
    <t>11130016-216-00-0115-0003-12-33-00-000-005-000-031-00000</t>
  </si>
  <si>
    <t xml:space="preserve">Ubicación </t>
  </si>
  <si>
    <t>23-2022-031-AMSA</t>
  </si>
  <si>
    <t>Peón</t>
  </si>
  <si>
    <t>Ejecución de Proyectos</t>
  </si>
  <si>
    <t>Héctor William Martínez Cabrera</t>
  </si>
  <si>
    <t>24-2022-031-AMSA</t>
  </si>
  <si>
    <t>Wilber Celestino Gonzalez Guerra</t>
  </si>
  <si>
    <t>25-2022-031-AMSA</t>
  </si>
  <si>
    <t>José Muñoz Chávez</t>
  </si>
  <si>
    <t>27-2022-031-AMSA</t>
  </si>
  <si>
    <t>Desechos Líquidos</t>
  </si>
  <si>
    <t>Agustín López López</t>
  </si>
  <si>
    <t>Desechos Sólidos</t>
  </si>
  <si>
    <t>29-2022-031-AMSA</t>
  </si>
  <si>
    <t>José Filiberto Domingo Domingo</t>
  </si>
  <si>
    <t>30-2022-031-AMSA</t>
  </si>
  <si>
    <t>Cecilio Antonio Vasquez Soto</t>
  </si>
  <si>
    <t>31-2022-031-AMSA</t>
  </si>
  <si>
    <t>Domingo Sánchez Alonzo</t>
  </si>
  <si>
    <t>33-2022-031-AMSA</t>
  </si>
  <si>
    <t>Nelson Orlando Quiñonez Yohol</t>
  </si>
  <si>
    <t>36-2022-031-AMSA</t>
  </si>
  <si>
    <t>Marcelino Gómez Dávila</t>
  </si>
  <si>
    <t>37-2022-031-AMSA</t>
  </si>
  <si>
    <t>Napoleon Canahui Pop</t>
  </si>
  <si>
    <t>38-2022-031-AMSA</t>
  </si>
  <si>
    <t>Calixto de Jesús Rodríguez Quintero</t>
  </si>
  <si>
    <t>39-2022-031-AMSA</t>
  </si>
  <si>
    <t>Alexis Rodolfo Gonzáles Avila</t>
  </si>
  <si>
    <t>40-2022-031-AMSA</t>
  </si>
  <si>
    <t>Domingo Antonio Martínez Vásquez</t>
  </si>
  <si>
    <t>41-2022-031-AMSA</t>
  </si>
  <si>
    <t>Juan Luis Hernández Hernández</t>
  </si>
  <si>
    <t>42-2022-031-AMSA</t>
  </si>
  <si>
    <t>Carlos Augusto Secaida Hernández</t>
  </si>
  <si>
    <t>43-2022-031-AMSA</t>
  </si>
  <si>
    <t>Juan José Rodas Rivas</t>
  </si>
  <si>
    <t>44-2022-031-AMSA</t>
  </si>
  <si>
    <t>Josue Rolando Gomez Muñoz</t>
  </si>
  <si>
    <t>45-2022-031-AMSA</t>
  </si>
  <si>
    <t>Héctor Vásquez Gómez</t>
  </si>
  <si>
    <t>46-2022-031-AMSA</t>
  </si>
  <si>
    <t>Québrin Humberto Romero Chinchilla</t>
  </si>
  <si>
    <t>47-2022-031-AMSA</t>
  </si>
  <si>
    <t>Inocente Byron Pineda Dionicio</t>
  </si>
  <si>
    <t>48-2022-031-AMSA</t>
  </si>
  <si>
    <t>Alfredo Leonardo Bámaca</t>
  </si>
  <si>
    <t>50-2022-031-AMSA</t>
  </si>
  <si>
    <t>Roberto Leonel González Miguel</t>
  </si>
  <si>
    <t>51-2022-031-AMSA</t>
  </si>
  <si>
    <t xml:space="preserve">Eduardo Gertrudis Alvarado Mansilla </t>
  </si>
  <si>
    <t>52-2022-031-AMSA</t>
  </si>
  <si>
    <t>Guilder Ivan Rivera Sanchez</t>
  </si>
  <si>
    <t>53-2022-031-AMSA</t>
  </si>
  <si>
    <t>Julio Rodolfo Nixón García Ramírez</t>
  </si>
  <si>
    <t>54-2022-031-AMSA</t>
  </si>
  <si>
    <t>peón</t>
  </si>
  <si>
    <t>Gerardo Macolás Marroquín</t>
  </si>
  <si>
    <t>55-2022-031-AMSA</t>
  </si>
  <si>
    <t>Teodoro Quexel Lopez</t>
  </si>
  <si>
    <t>57-2022-031-AMSA</t>
  </si>
  <si>
    <t>José Abel Chamale Par</t>
  </si>
  <si>
    <t>58-2022-031-AMSA</t>
  </si>
  <si>
    <t>Carlos Alfredo Sandoval  Monroy</t>
  </si>
  <si>
    <t>59-2022-031-AMSA</t>
  </si>
  <si>
    <t>Gerver Oswaldo Suruy Estupe</t>
  </si>
  <si>
    <t>62-2022-031-AMSA</t>
  </si>
  <si>
    <t>Mario Arturo Sigüenza</t>
  </si>
  <si>
    <t>63-2022-031-AMSA</t>
  </si>
  <si>
    <t>Nery Armando Castañeda Avilés</t>
  </si>
  <si>
    <t>64-2022-031-AMSA</t>
  </si>
  <si>
    <t>Yury Geovani Guzmán Avilés</t>
  </si>
  <si>
    <t>66-2022-031-AMSA</t>
  </si>
  <si>
    <t>Cosmen Vitalino Obando Montenegro</t>
  </si>
  <si>
    <t>67-2022-031-AMSA</t>
  </si>
  <si>
    <t>Juan Antonio Roque Dionisio</t>
  </si>
  <si>
    <t>68-2022-031-AMSA</t>
  </si>
  <si>
    <t>Manolo Telón Hernández</t>
  </si>
  <si>
    <t>69-2022-031-AMSA</t>
  </si>
  <si>
    <t>Marlon Geovani Arizandieta Arroyo</t>
  </si>
  <si>
    <t>70-2022-031-AMSA</t>
  </si>
  <si>
    <t>José Luis Arizandieta Cabrera</t>
  </si>
  <si>
    <t>71-2022-031-AMSA</t>
  </si>
  <si>
    <t>Jorge Eduardo López Ramírez</t>
  </si>
  <si>
    <t>72-2022-031-AMSA</t>
  </si>
  <si>
    <t>Hector Antonio Avila Hernández</t>
  </si>
  <si>
    <t>73-2022-031-AMSA</t>
  </si>
  <si>
    <t>Esvin Daniel Ramirez Pineda</t>
  </si>
  <si>
    <t>74-2022-031-AMSA</t>
  </si>
  <si>
    <t>Jefry Antonio Paiz Díaz</t>
  </si>
  <si>
    <t>75-2022-031-AMSA</t>
  </si>
  <si>
    <t>Edie Stuardo García Velásquez</t>
  </si>
  <si>
    <t>76-2022-031-AMSA</t>
  </si>
  <si>
    <t>Carlos Humberto Gatica González</t>
  </si>
  <si>
    <t>77-2022-031-AMSA</t>
  </si>
  <si>
    <t>Bernardino Alistún Cachín</t>
  </si>
  <si>
    <t>78-2022-031-AMSA</t>
  </si>
  <si>
    <t>KM 22</t>
  </si>
  <si>
    <t>Orlando Estuardo Gomez Murga</t>
  </si>
  <si>
    <t>116-2022-031-AMSA</t>
  </si>
  <si>
    <t xml:space="preserve"> Emily Marielos Colaj Bal</t>
  </si>
  <si>
    <t>117-2022-031-AMSA</t>
  </si>
  <si>
    <t>Jenner Josué López González</t>
  </si>
  <si>
    <t xml:space="preserve"> </t>
  </si>
  <si>
    <t>79-2022-031-AMSA</t>
  </si>
  <si>
    <t>Jardinero II</t>
  </si>
  <si>
    <t>Vilmer Jimenez Choma</t>
  </si>
  <si>
    <t>80-2022-031-AMSA</t>
  </si>
  <si>
    <t>Estuardo Bernabe López Chávez</t>
  </si>
  <si>
    <t>81-2022-031-AMSA</t>
  </si>
  <si>
    <t>km 22</t>
  </si>
  <si>
    <t>Roberto Romero Peralta</t>
  </si>
  <si>
    <t>82-2022-031-AMSA</t>
  </si>
  <si>
    <t>Fidencio Monge Pérez</t>
  </si>
  <si>
    <t>83-2022-031-AMSA</t>
  </si>
  <si>
    <t>Basilio Ordoñez Lares</t>
  </si>
  <si>
    <t>84-2022-031-AMSA</t>
  </si>
  <si>
    <t xml:space="preserve">Forestal </t>
  </si>
  <si>
    <t>Esvin Leonel Rivera Pineda</t>
  </si>
  <si>
    <t>85-2022-031-AMSA</t>
  </si>
  <si>
    <t>José Alberto Rucal</t>
  </si>
  <si>
    <t>86-2022-031-AMSA</t>
  </si>
  <si>
    <t>Emilio Taque Carranza</t>
  </si>
  <si>
    <t>87-2022-031-AMSA</t>
  </si>
  <si>
    <t>Rigoberto de Jesús Osorio Morataya</t>
  </si>
  <si>
    <t>88-2022-031-AMSA</t>
  </si>
  <si>
    <t>Víctor Manuel López Rodríguez</t>
  </si>
  <si>
    <t>92-2022-031-AMSA</t>
  </si>
  <si>
    <t>Sotero Chocón Vargas</t>
  </si>
  <si>
    <t>94-2022-031-AMSA</t>
  </si>
  <si>
    <t>Antonio Coy Hernandez</t>
  </si>
  <si>
    <t>95-2022-031-AMSA</t>
  </si>
  <si>
    <t>Vitelio Catalan Ovando</t>
  </si>
  <si>
    <t>96-2022-031-AMSA</t>
  </si>
  <si>
    <t>Hector Adelson Zepeda Coj</t>
  </si>
  <si>
    <t>114-2022-031-AMSA</t>
  </si>
  <si>
    <t xml:space="preserve">Rayner Ovidio Osorio Peralta </t>
  </si>
  <si>
    <t>98-2022-031-AMSA</t>
  </si>
  <si>
    <t>Carlos Eligio Cun Perea</t>
  </si>
  <si>
    <t>99-2022-031-AMSA</t>
  </si>
  <si>
    <t>Gabriel de Jesús Morales Pineda</t>
  </si>
  <si>
    <t>100-2022-031-AMSA</t>
  </si>
  <si>
    <t>Adan Crispín</t>
  </si>
  <si>
    <t>101-2022-031-AMSA</t>
  </si>
  <si>
    <t>Fredy Leonidas Domínguez Ortiz</t>
  </si>
  <si>
    <t>102-2022-031-AMSA</t>
  </si>
  <si>
    <t>Vicente Orlando Escobar Estupe</t>
  </si>
  <si>
    <t>103-2022-031-AMSA</t>
  </si>
  <si>
    <t xml:space="preserve">Lesbin  Asbel Sántizo Dávila </t>
  </si>
  <si>
    <t>104-2022-031-AMSA</t>
  </si>
  <si>
    <t>Neri Antonio Hernández Osorio</t>
  </si>
  <si>
    <t>105-2022-031-AMSA</t>
  </si>
  <si>
    <t>Edgar Rolando Cruz Pineda</t>
  </si>
  <si>
    <t>106-2022-031-AMSA</t>
  </si>
  <si>
    <t xml:space="preserve">Alberto de Jesus Coy Cruz </t>
  </si>
  <si>
    <t>107-2022-031-AMSA</t>
  </si>
  <si>
    <t>Mauro Romero González Quezada</t>
  </si>
  <si>
    <t>108-2022-031-AMSA</t>
  </si>
  <si>
    <t>Julio Roberto Martínez Aguilar</t>
  </si>
  <si>
    <t>110-2022-031-AMSA</t>
  </si>
  <si>
    <t xml:space="preserve">Juan Pablo Lemus Corado </t>
  </si>
  <si>
    <t>113-2022-031-AMSA</t>
  </si>
  <si>
    <t xml:space="preserve">Wilson Ivan Chacon Peralta </t>
  </si>
  <si>
    <t>112-2022-031-AMSA</t>
  </si>
  <si>
    <t xml:space="preserve">Jardinero II </t>
  </si>
  <si>
    <t xml:space="preserve">Melbi Ediberto Catalan Ovando </t>
  </si>
  <si>
    <t>118-2022-031-AMSA</t>
  </si>
  <si>
    <t xml:space="preserve">Juan Francisco Fuentes Lopez </t>
  </si>
  <si>
    <t>Jose Guadalupe Nolasco Perez</t>
  </si>
  <si>
    <t>119-2022-031-AMSA</t>
  </si>
  <si>
    <t xml:space="preserve">Aguinaldo </t>
  </si>
  <si>
    <t xml:space="preserve">Bono vacacional </t>
  </si>
  <si>
    <t>Nazario Hernández Osorio</t>
  </si>
  <si>
    <t>Km 21</t>
  </si>
  <si>
    <t>10-2022-031-AMSA</t>
  </si>
  <si>
    <t xml:space="preserve">Dias laborados </t>
  </si>
  <si>
    <t>19-2022-031-AMSA</t>
  </si>
  <si>
    <t>Luis Armando Ramirez Martinez</t>
  </si>
  <si>
    <t>FUENTE</t>
  </si>
  <si>
    <t>184</t>
  </si>
  <si>
    <t>153</t>
  </si>
  <si>
    <t>90</t>
  </si>
  <si>
    <t>209</t>
  </si>
  <si>
    <t xml:space="preserve">LÍQUIDO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</si>
</sst>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entury Gothic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2" applyFont="1" applyAlignment="1" applyProtection="1">
      <alignment horizontal="center" vertical="center"/>
      <protection hidden="1"/>
    </xf>
    <xf numFmtId="49" fontId="6" fillId="0" borderId="0" xfId="2" applyNumberFormat="1" applyFont="1" applyAlignment="1" applyProtection="1">
      <alignment horizontal="center" vertical="center"/>
      <protection hidden="1"/>
    </xf>
    <xf numFmtId="0" fontId="6" fillId="0" borderId="0" xfId="2" applyFont="1" applyAlignment="1" applyProtection="1">
      <alignment horizontal="center" vertical="center"/>
      <protection hidden="1"/>
    </xf>
    <xf numFmtId="0" fontId="6" fillId="5" borderId="1" xfId="2" applyFont="1" applyFill="1" applyBorder="1" applyAlignment="1" applyProtection="1">
      <alignment horizontal="center" vertical="center" wrapText="1"/>
      <protection hidden="1"/>
    </xf>
    <xf numFmtId="49" fontId="6" fillId="5" borderId="1" xfId="2" applyNumberFormat="1" applyFont="1" applyFill="1" applyBorder="1" applyAlignment="1" applyProtection="1">
      <alignment horizontal="center" vertical="center" wrapText="1"/>
      <protection hidden="1"/>
    </xf>
    <xf numFmtId="0" fontId="7" fillId="5" borderId="1" xfId="0" applyFont="1" applyFill="1" applyBorder="1" applyAlignment="1" applyProtection="1">
      <alignment horizontal="center" vertical="center"/>
      <protection hidden="1"/>
    </xf>
    <xf numFmtId="49" fontId="7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2" xfId="0" applyFont="1" applyFill="1" applyBorder="1" applyAlignment="1" applyProtection="1">
      <alignment horizontal="center" vertical="center" wrapText="1"/>
      <protection hidden="1"/>
    </xf>
    <xf numFmtId="0" fontId="6" fillId="5" borderId="4" xfId="2" applyFont="1" applyFill="1" applyBorder="1" applyAlignment="1" applyProtection="1">
      <alignment horizontal="center" vertical="center" wrapText="1"/>
      <protection hidden="1"/>
    </xf>
    <xf numFmtId="49" fontId="6" fillId="5" borderId="4" xfId="2" applyNumberFormat="1" applyFont="1" applyFill="1" applyBorder="1" applyAlignment="1" applyProtection="1">
      <alignment horizontal="center" vertical="center" wrapText="1"/>
      <protection hidden="1"/>
    </xf>
    <xf numFmtId="0" fontId="7" fillId="5" borderId="5" xfId="0" applyFont="1" applyFill="1" applyBorder="1" applyAlignment="1" applyProtection="1">
      <alignment horizontal="center" vertical="center"/>
      <protection hidden="1"/>
    </xf>
    <xf numFmtId="49" fontId="7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4" xfId="0" applyFont="1" applyFill="1" applyBorder="1" applyAlignment="1" applyProtection="1">
      <alignment horizontal="center" vertical="center"/>
      <protection hidden="1"/>
    </xf>
    <xf numFmtId="0" fontId="7" fillId="5" borderId="17" xfId="0" applyFont="1" applyFill="1" applyBorder="1" applyAlignment="1" applyProtection="1">
      <alignment horizontal="center" vertical="center" wrapText="1"/>
      <protection hidden="1"/>
    </xf>
    <xf numFmtId="0" fontId="6" fillId="5" borderId="5" xfId="2" applyFont="1" applyFill="1" applyBorder="1" applyAlignment="1" applyProtection="1">
      <alignment horizontal="center" vertical="center" wrapText="1"/>
      <protection hidden="1"/>
    </xf>
    <xf numFmtId="49" fontId="6" fillId="5" borderId="5" xfId="2" applyNumberFormat="1" applyFont="1" applyFill="1" applyBorder="1" applyAlignment="1" applyProtection="1">
      <alignment horizontal="center" vertical="center" wrapText="1"/>
      <protection hidden="1"/>
    </xf>
    <xf numFmtId="0" fontId="7" fillId="5" borderId="8" xfId="0" applyFont="1" applyFill="1" applyBorder="1" applyAlignment="1" applyProtection="1">
      <alignment horizontal="center" vertical="center" wrapText="1"/>
      <protection hidden="1"/>
    </xf>
    <xf numFmtId="49" fontId="7" fillId="5" borderId="5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6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/>
      <protection hidden="1"/>
    </xf>
    <xf numFmtId="0" fontId="8" fillId="0" borderId="9" xfId="0" applyFont="1" applyBorder="1" applyAlignment="1" applyProtection="1">
      <alignment horizontal="center"/>
      <protection hidden="1"/>
    </xf>
    <xf numFmtId="0" fontId="8" fillId="3" borderId="9" xfId="2" applyFont="1" applyFill="1" applyBorder="1" applyAlignment="1" applyProtection="1">
      <alignment horizontal="center" vertical="center"/>
      <protection hidden="1"/>
    </xf>
    <xf numFmtId="0" fontId="9" fillId="0" borderId="9" xfId="2" applyFont="1" applyBorder="1" applyAlignment="1" applyProtection="1">
      <alignment horizontal="center" vertical="center"/>
      <protection hidden="1"/>
    </xf>
    <xf numFmtId="44" fontId="9" fillId="0" borderId="9" xfId="1" applyFont="1" applyFill="1" applyBorder="1" applyAlignment="1" applyProtection="1">
      <alignment horizontal="center" vertical="center"/>
      <protection hidden="1"/>
    </xf>
    <xf numFmtId="2" fontId="8" fillId="0" borderId="9" xfId="0" applyNumberFormat="1" applyFont="1" applyBorder="1" applyAlignment="1" applyProtection="1">
      <alignment horizontal="center"/>
      <protection hidden="1"/>
    </xf>
    <xf numFmtId="49" fontId="8" fillId="0" borderId="9" xfId="0" applyNumberFormat="1" applyFont="1" applyBorder="1" applyAlignment="1" applyProtection="1">
      <alignment horizontal="center"/>
      <protection hidden="1"/>
    </xf>
    <xf numFmtId="164" fontId="8" fillId="0" borderId="9" xfId="0" applyNumberFormat="1" applyFont="1" applyBorder="1" applyProtection="1">
      <protection hidden="1"/>
    </xf>
    <xf numFmtId="44" fontId="8" fillId="2" borderId="9" xfId="0" applyNumberFormat="1" applyFont="1" applyFill="1" applyBorder="1" applyProtection="1">
      <protection hidden="1"/>
    </xf>
    <xf numFmtId="0" fontId="8" fillId="3" borderId="10" xfId="0" applyFont="1" applyFill="1" applyBorder="1" applyAlignment="1" applyProtection="1">
      <alignment horizontal="center"/>
      <protection hidden="1"/>
    </xf>
    <xf numFmtId="0" fontId="8" fillId="0" borderId="10" xfId="0" applyFont="1" applyBorder="1" applyAlignment="1" applyProtection="1">
      <alignment horizontal="center"/>
      <protection hidden="1"/>
    </xf>
    <xf numFmtId="0" fontId="8" fillId="3" borderId="10" xfId="2" applyFont="1" applyFill="1" applyBorder="1" applyAlignment="1" applyProtection="1">
      <alignment horizontal="center" vertical="center"/>
      <protection hidden="1"/>
    </xf>
    <xf numFmtId="0" fontId="9" fillId="0" borderId="10" xfId="2" applyFont="1" applyBorder="1" applyAlignment="1" applyProtection="1">
      <alignment horizontal="center" vertical="center"/>
      <protection hidden="1"/>
    </xf>
    <xf numFmtId="44" fontId="9" fillId="0" borderId="10" xfId="1" applyFont="1" applyFill="1" applyBorder="1" applyAlignment="1" applyProtection="1">
      <alignment horizontal="center" vertical="center"/>
      <protection hidden="1"/>
    </xf>
    <xf numFmtId="2" fontId="8" fillId="0" borderId="10" xfId="0" applyNumberFormat="1" applyFont="1" applyBorder="1" applyAlignment="1" applyProtection="1">
      <alignment horizontal="center"/>
      <protection hidden="1"/>
    </xf>
    <xf numFmtId="49" fontId="8" fillId="0" borderId="10" xfId="0" applyNumberFormat="1" applyFont="1" applyBorder="1" applyAlignment="1" applyProtection="1">
      <alignment horizontal="center"/>
      <protection hidden="1"/>
    </xf>
    <xf numFmtId="164" fontId="8" fillId="0" borderId="10" xfId="0" applyNumberFormat="1" applyFont="1" applyBorder="1" applyProtection="1"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49" fontId="9" fillId="0" borderId="10" xfId="2" applyNumberFormat="1" applyFont="1" applyBorder="1" applyAlignment="1" applyProtection="1">
      <alignment horizontal="center" vertical="center"/>
      <protection hidden="1"/>
    </xf>
    <xf numFmtId="0" fontId="9" fillId="3" borderId="10" xfId="2" applyFont="1" applyFill="1" applyBorder="1" applyAlignment="1" applyProtection="1">
      <alignment horizontal="center" vertical="center"/>
      <protection hidden="1"/>
    </xf>
    <xf numFmtId="0" fontId="9" fillId="0" borderId="10" xfId="3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/>
      <protection hidden="1"/>
    </xf>
    <xf numFmtId="49" fontId="8" fillId="3" borderId="10" xfId="0" applyNumberFormat="1" applyFont="1" applyFill="1" applyBorder="1" applyAlignment="1" applyProtection="1">
      <alignment horizontal="center"/>
      <protection hidden="1"/>
    </xf>
    <xf numFmtId="0" fontId="8" fillId="0" borderId="10" xfId="0" applyFont="1" applyFill="1" applyBorder="1" applyAlignment="1" applyProtection="1">
      <alignment horizontal="center" vertical="center"/>
      <protection hidden="1"/>
    </xf>
    <xf numFmtId="2" fontId="8" fillId="0" borderId="10" xfId="0" applyNumberFormat="1" applyFont="1" applyFill="1" applyBorder="1" applyAlignment="1" applyProtection="1">
      <alignment horizontal="center"/>
      <protection hidden="1"/>
    </xf>
    <xf numFmtId="49" fontId="8" fillId="0" borderId="10" xfId="0" applyNumberFormat="1" applyFont="1" applyFill="1" applyBorder="1" applyAlignment="1" applyProtection="1">
      <alignment horizontal="center"/>
      <protection hidden="1"/>
    </xf>
    <xf numFmtId="164" fontId="8" fillId="0" borderId="10" xfId="0" applyNumberFormat="1" applyFont="1" applyFill="1" applyBorder="1" applyProtection="1">
      <protection hidden="1"/>
    </xf>
    <xf numFmtId="0" fontId="9" fillId="0" borderId="10" xfId="2" applyFont="1" applyFill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/>
      <protection hidden="1"/>
    </xf>
    <xf numFmtId="0" fontId="9" fillId="0" borderId="12" xfId="2" applyFont="1" applyFill="1" applyBorder="1" applyAlignment="1" applyProtection="1">
      <alignment horizontal="center" vertical="center"/>
      <protection hidden="1"/>
    </xf>
    <xf numFmtId="0" fontId="8" fillId="0" borderId="11" xfId="2" applyFont="1" applyBorder="1" applyAlignment="1" applyProtection="1">
      <alignment horizontal="center" vertical="center"/>
      <protection hidden="1"/>
    </xf>
    <xf numFmtId="0" fontId="8" fillId="0" borderId="10" xfId="2" applyFont="1" applyBorder="1" applyAlignment="1" applyProtection="1">
      <alignment horizontal="center" vertical="center"/>
      <protection hidden="1"/>
    </xf>
    <xf numFmtId="0" fontId="9" fillId="0" borderId="12" xfId="0" applyFont="1" applyFill="1" applyBorder="1" applyAlignment="1" applyProtection="1">
      <alignment horizontal="center"/>
      <protection hidden="1"/>
    </xf>
    <xf numFmtId="44" fontId="9" fillId="0" borderId="11" xfId="1" applyFont="1" applyFill="1" applyBorder="1" applyAlignment="1" applyProtection="1">
      <alignment horizontal="center" vertical="center"/>
      <protection hidden="1"/>
    </xf>
    <xf numFmtId="2" fontId="9" fillId="0" borderId="11" xfId="0" applyNumberFormat="1" applyFont="1" applyFill="1" applyBorder="1" applyAlignment="1" applyProtection="1">
      <alignment horizontal="center"/>
      <protection hidden="1"/>
    </xf>
    <xf numFmtId="0" fontId="7" fillId="4" borderId="13" xfId="0" applyFont="1" applyFill="1" applyBorder="1" applyAlignment="1" applyProtection="1">
      <alignment horizontal="center"/>
      <protection hidden="1"/>
    </xf>
    <xf numFmtId="0" fontId="7" fillId="4" borderId="14" xfId="0" applyFont="1" applyFill="1" applyBorder="1" applyAlignment="1" applyProtection="1">
      <alignment horizontal="center"/>
      <protection hidden="1"/>
    </xf>
    <xf numFmtId="0" fontId="7" fillId="4" borderId="8" xfId="0" applyFont="1" applyFill="1" applyBorder="1" applyAlignment="1" applyProtection="1">
      <alignment horizontal="center"/>
      <protection hidden="1"/>
    </xf>
    <xf numFmtId="44" fontId="6" fillId="4" borderId="3" xfId="1" applyFont="1" applyFill="1" applyBorder="1" applyProtection="1">
      <protection hidden="1"/>
    </xf>
    <xf numFmtId="49" fontId="6" fillId="4" borderId="3" xfId="0" applyNumberFormat="1" applyFont="1" applyFill="1" applyBorder="1" applyAlignment="1" applyProtection="1">
      <alignment horizontal="center"/>
      <protection hidden="1"/>
    </xf>
    <xf numFmtId="44" fontId="6" fillId="4" borderId="3" xfId="0" applyNumberFormat="1" applyFont="1" applyFill="1" applyBorder="1" applyProtection="1"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49" fontId="9" fillId="3" borderId="0" xfId="0" applyNumberFormat="1" applyFont="1" applyFill="1" applyAlignment="1" applyProtection="1">
      <alignment horizontal="center"/>
      <protection hidden="1"/>
    </xf>
    <xf numFmtId="44" fontId="9" fillId="3" borderId="0" xfId="0" applyNumberFormat="1" applyFont="1" applyFill="1" applyProtection="1">
      <protection hidden="1"/>
    </xf>
    <xf numFmtId="0" fontId="6" fillId="3" borderId="8" xfId="2" applyFont="1" applyFill="1" applyBorder="1" applyAlignment="1" applyProtection="1">
      <alignment horizontal="center" vertical="center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6" fillId="2" borderId="4" xfId="2" applyFont="1" applyFill="1" applyBorder="1" applyAlignment="1" applyProtection="1">
      <alignment horizontal="center" vertical="center" wrapText="1"/>
      <protection hidden="1"/>
    </xf>
    <xf numFmtId="0" fontId="6" fillId="2" borderId="5" xfId="2" applyFont="1" applyFill="1" applyBorder="1" applyAlignment="1" applyProtection="1">
      <alignment horizontal="center" vertical="center" wrapText="1"/>
      <protection hidden="1"/>
    </xf>
    <xf numFmtId="49" fontId="9" fillId="3" borderId="9" xfId="2" applyNumberFormat="1" applyFont="1" applyFill="1" applyBorder="1" applyAlignment="1" applyProtection="1">
      <alignment horizontal="center" vertical="center"/>
      <protection hidden="1"/>
    </xf>
    <xf numFmtId="0" fontId="9" fillId="3" borderId="9" xfId="2" applyFont="1" applyFill="1" applyBorder="1" applyAlignment="1" applyProtection="1">
      <alignment horizontal="center" vertical="center"/>
      <protection hidden="1"/>
    </xf>
    <xf numFmtId="164" fontId="9" fillId="3" borderId="9" xfId="2" applyNumberFormat="1" applyFont="1" applyFill="1" applyBorder="1" applyAlignment="1" applyProtection="1">
      <alignment horizontal="center" vertical="center"/>
      <protection hidden="1"/>
    </xf>
    <xf numFmtId="49" fontId="9" fillId="3" borderId="10" xfId="2" applyNumberFormat="1" applyFont="1" applyFill="1" applyBorder="1" applyAlignment="1" applyProtection="1">
      <alignment horizontal="center" vertical="center"/>
      <protection hidden="1"/>
    </xf>
    <xf numFmtId="44" fontId="9" fillId="3" borderId="10" xfId="1" applyFont="1" applyFill="1" applyBorder="1" applyAlignment="1" applyProtection="1">
      <alignment horizontal="center" vertical="center"/>
      <protection hidden="1"/>
    </xf>
    <xf numFmtId="0" fontId="9" fillId="0" borderId="10" xfId="3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Border="1" applyAlignment="1" applyProtection="1">
      <alignment horizontal="center"/>
      <protection hidden="1"/>
    </xf>
    <xf numFmtId="49" fontId="9" fillId="3" borderId="0" xfId="2" applyNumberFormat="1" applyFont="1" applyFill="1" applyBorder="1" applyAlignment="1" applyProtection="1">
      <alignment horizontal="center" vertical="center"/>
      <protection hidden="1"/>
    </xf>
    <xf numFmtId="0" fontId="9" fillId="3" borderId="0" xfId="2" applyFont="1" applyFill="1" applyBorder="1" applyAlignment="1" applyProtection="1">
      <alignment horizontal="center" vertical="center"/>
      <protection hidden="1"/>
    </xf>
    <xf numFmtId="0" fontId="9" fillId="0" borderId="0" xfId="2" applyFont="1" applyBorder="1" applyAlignment="1" applyProtection="1">
      <alignment horizontal="center" vertical="center"/>
      <protection hidden="1"/>
    </xf>
    <xf numFmtId="44" fontId="9" fillId="3" borderId="0" xfId="1" applyFont="1" applyFill="1" applyBorder="1" applyAlignment="1" applyProtection="1">
      <alignment horizontal="center" vertical="center"/>
      <protection hidden="1"/>
    </xf>
    <xf numFmtId="2" fontId="8" fillId="0" borderId="0" xfId="0" applyNumberFormat="1" applyFont="1" applyBorder="1" applyAlignment="1" applyProtection="1">
      <alignment horizontal="center"/>
      <protection hidden="1"/>
    </xf>
    <xf numFmtId="49" fontId="8" fillId="0" borderId="0" xfId="0" applyNumberFormat="1" applyFont="1" applyFill="1" applyBorder="1" applyAlignment="1" applyProtection="1">
      <alignment horizontal="center"/>
      <protection hidden="1"/>
    </xf>
    <xf numFmtId="164" fontId="8" fillId="0" borderId="0" xfId="0" applyNumberFormat="1" applyFont="1" applyFill="1" applyBorder="1" applyProtection="1">
      <protection hidden="1"/>
    </xf>
    <xf numFmtId="164" fontId="8" fillId="0" borderId="16" xfId="0" applyNumberFormat="1" applyFont="1" applyFill="1" applyBorder="1" applyProtection="1">
      <protection hidden="1"/>
    </xf>
    <xf numFmtId="44" fontId="8" fillId="0" borderId="0" xfId="0" applyNumberFormat="1" applyFont="1" applyFill="1" applyBorder="1" applyProtection="1">
      <protection hidden="1"/>
    </xf>
    <xf numFmtId="49" fontId="8" fillId="3" borderId="0" xfId="0" applyNumberFormat="1" applyFont="1" applyFill="1" applyBorder="1" applyAlignment="1" applyProtection="1">
      <alignment horizontal="center"/>
      <protection hidden="1"/>
    </xf>
    <xf numFmtId="164" fontId="8" fillId="0" borderId="0" xfId="0" applyNumberFormat="1" applyFont="1" applyBorder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44" fontId="8" fillId="0" borderId="10" xfId="1" applyFont="1" applyFill="1" applyBorder="1" applyAlignment="1" applyProtection="1">
      <alignment horizontal="center" vertical="center"/>
      <protection hidden="1"/>
    </xf>
    <xf numFmtId="0" fontId="8" fillId="3" borderId="11" xfId="0" applyFont="1" applyFill="1" applyBorder="1" applyAlignment="1" applyProtection="1">
      <alignment horizontal="center"/>
      <protection hidden="1"/>
    </xf>
    <xf numFmtId="49" fontId="9" fillId="3" borderId="11" xfId="2" applyNumberFormat="1" applyFont="1" applyFill="1" applyBorder="1" applyAlignment="1" applyProtection="1">
      <alignment horizontal="center" vertical="center"/>
      <protection hidden="1"/>
    </xf>
    <xf numFmtId="0" fontId="9" fillId="3" borderId="11" xfId="2" applyFont="1" applyFill="1" applyBorder="1" applyAlignment="1" applyProtection="1">
      <alignment horizontal="center" vertical="center"/>
      <protection hidden="1"/>
    </xf>
    <xf numFmtId="0" fontId="9" fillId="0" borderId="11" xfId="3" applyFont="1" applyBorder="1" applyAlignment="1" applyProtection="1">
      <alignment horizontal="center" vertical="center"/>
      <protection hidden="1"/>
    </xf>
    <xf numFmtId="2" fontId="8" fillId="0" borderId="11" xfId="0" applyNumberFormat="1" applyFont="1" applyBorder="1" applyAlignment="1" applyProtection="1">
      <alignment horizontal="center"/>
      <protection hidden="1"/>
    </xf>
    <xf numFmtId="0" fontId="8" fillId="0" borderId="0" xfId="0" applyFont="1" applyFill="1" applyAlignment="1" applyProtection="1">
      <alignment horizontal="center"/>
      <protection hidden="1"/>
    </xf>
    <xf numFmtId="44" fontId="6" fillId="4" borderId="7" xfId="1" applyFont="1" applyFill="1" applyBorder="1" applyProtection="1">
      <protection hidden="1"/>
    </xf>
    <xf numFmtId="49" fontId="6" fillId="4" borderId="7" xfId="1" applyNumberFormat="1" applyFont="1" applyFill="1" applyBorder="1" applyAlignment="1" applyProtection="1">
      <alignment horizontal="center"/>
      <protection hidden="1"/>
    </xf>
    <xf numFmtId="44" fontId="7" fillId="4" borderId="9" xfId="0" applyNumberFormat="1" applyFont="1" applyFill="1" applyBorder="1" applyProtection="1">
      <protection hidden="1"/>
    </xf>
    <xf numFmtId="44" fontId="6" fillId="3" borderId="0" xfId="1" applyFont="1" applyFill="1" applyBorder="1" applyProtection="1">
      <protection hidden="1"/>
    </xf>
    <xf numFmtId="49" fontId="7" fillId="3" borderId="0" xfId="0" applyNumberFormat="1" applyFont="1" applyFill="1" applyAlignment="1" applyProtection="1">
      <alignment horizontal="center"/>
      <protection hidden="1"/>
    </xf>
    <xf numFmtId="44" fontId="7" fillId="3" borderId="0" xfId="0" applyNumberFormat="1" applyFont="1" applyFill="1" applyProtection="1">
      <protection hidden="1"/>
    </xf>
    <xf numFmtId="44" fontId="6" fillId="3" borderId="0" xfId="0" applyNumberFormat="1" applyFont="1" applyFill="1" applyProtection="1">
      <protection hidden="1"/>
    </xf>
    <xf numFmtId="0" fontId="6" fillId="3" borderId="0" xfId="2" applyFont="1" applyFill="1" applyAlignment="1" applyProtection="1">
      <alignment horizontal="center" vertical="center"/>
      <protection hidden="1"/>
    </xf>
    <xf numFmtId="44" fontId="9" fillId="3" borderId="9" xfId="1" applyFont="1" applyFill="1" applyBorder="1" applyAlignment="1" applyProtection="1">
      <alignment vertical="center"/>
      <protection hidden="1"/>
    </xf>
    <xf numFmtId="44" fontId="9" fillId="3" borderId="10" xfId="1" applyFont="1" applyFill="1" applyBorder="1" applyAlignment="1" applyProtection="1">
      <alignment vertical="center"/>
      <protection hidden="1"/>
    </xf>
    <xf numFmtId="0" fontId="8" fillId="0" borderId="10" xfId="3" applyFont="1" applyBorder="1" applyAlignment="1" applyProtection="1">
      <alignment horizontal="center" vertical="center"/>
      <protection hidden="1"/>
    </xf>
    <xf numFmtId="44" fontId="9" fillId="0" borderId="10" xfId="1" applyFont="1" applyFill="1" applyBorder="1" applyAlignment="1" applyProtection="1">
      <alignment vertical="center"/>
      <protection hidden="1"/>
    </xf>
    <xf numFmtId="0" fontId="9" fillId="0" borderId="11" xfId="2" applyFont="1" applyBorder="1" applyAlignment="1" applyProtection="1">
      <alignment horizontal="center" vertical="center"/>
      <protection hidden="1"/>
    </xf>
    <xf numFmtId="44" fontId="9" fillId="3" borderId="11" xfId="1" applyFont="1" applyFill="1" applyBorder="1" applyAlignment="1" applyProtection="1">
      <alignment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11" fillId="0" borderId="0" xfId="1" applyFont="1" applyFill="1" applyBorder="1" applyProtection="1">
      <protection hidden="1"/>
    </xf>
    <xf numFmtId="49" fontId="11" fillId="0" borderId="0" xfId="0" applyNumberFormat="1" applyFont="1" applyAlignment="1" applyProtection="1">
      <alignment horizontal="center"/>
      <protection hidden="1"/>
    </xf>
    <xf numFmtId="44" fontId="11" fillId="0" borderId="0" xfId="0" applyNumberFormat="1" applyFont="1" applyProtection="1">
      <protection hidden="1"/>
    </xf>
    <xf numFmtId="0" fontId="8" fillId="0" borderId="0" xfId="0" applyFont="1" applyAlignment="1" applyProtection="1">
      <alignment horizontal="center" vertical="center"/>
      <protection hidden="1"/>
    </xf>
    <xf numFmtId="44" fontId="6" fillId="0" borderId="0" xfId="1" applyFont="1" applyFill="1" applyBorder="1" applyProtection="1">
      <protection hidden="1"/>
    </xf>
    <xf numFmtId="49" fontId="6" fillId="0" borderId="0" xfId="0" applyNumberFormat="1" applyFont="1" applyAlignment="1" applyProtection="1">
      <alignment horizontal="center"/>
      <protection hidden="1"/>
    </xf>
    <xf numFmtId="44" fontId="6" fillId="0" borderId="0" xfId="0" applyNumberFormat="1" applyFont="1" applyProtection="1">
      <protection hidden="1"/>
    </xf>
    <xf numFmtId="0" fontId="6" fillId="3" borderId="0" xfId="2" applyFont="1" applyFill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7" fillId="4" borderId="19" xfId="0" applyFont="1" applyFill="1" applyBorder="1" applyAlignment="1" applyProtection="1">
      <alignment horizontal="center" vertical="center" wrapText="1"/>
      <protection hidden="1"/>
    </xf>
    <xf numFmtId="0" fontId="6" fillId="0" borderId="0" xfId="2" applyFont="1" applyAlignment="1" applyProtection="1">
      <alignment vertical="center"/>
      <protection hidden="1"/>
    </xf>
    <xf numFmtId="0" fontId="7" fillId="4" borderId="4" xfId="0" applyFont="1" applyFill="1" applyBorder="1" applyAlignment="1" applyProtection="1">
      <alignment horizontal="center" vertical="center"/>
      <protection hidden="1"/>
    </xf>
    <xf numFmtId="0" fontId="7" fillId="4" borderId="18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/>
      <protection hidden="1"/>
    </xf>
    <xf numFmtId="0" fontId="6" fillId="2" borderId="0" xfId="2" applyFont="1" applyFill="1" applyAlignment="1" applyProtection="1">
      <alignment vertical="center"/>
      <protection hidden="1"/>
    </xf>
    <xf numFmtId="0" fontId="7" fillId="4" borderId="5" xfId="0" applyFont="1" applyFill="1" applyBorder="1" applyAlignment="1" applyProtection="1">
      <alignment horizontal="center" vertical="center"/>
      <protection hidden="1"/>
    </xf>
    <xf numFmtId="0" fontId="7" fillId="4" borderId="20" xfId="0" applyFont="1" applyFill="1" applyBorder="1" applyAlignment="1" applyProtection="1">
      <alignment horizontal="center" vertical="center" wrapText="1"/>
      <protection hidden="1"/>
    </xf>
    <xf numFmtId="44" fontId="6" fillId="4" borderId="21" xfId="0" applyNumberFormat="1" applyFont="1" applyFill="1" applyBorder="1" applyProtection="1">
      <protection hidden="1"/>
    </xf>
    <xf numFmtId="44" fontId="6" fillId="4" borderId="15" xfId="0" applyNumberFormat="1" applyFont="1" applyFill="1" applyBorder="1" applyProtection="1">
      <protection hidden="1"/>
    </xf>
    <xf numFmtId="0" fontId="8" fillId="0" borderId="0" xfId="0" applyFont="1" applyProtection="1"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4" fontId="8" fillId="0" borderId="0" xfId="0" applyNumberFormat="1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49" fontId="4" fillId="0" borderId="0" xfId="0" applyNumberFormat="1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 vertical="center"/>
      <protection hidden="1"/>
    </xf>
    <xf numFmtId="49" fontId="5" fillId="0" borderId="0" xfId="0" applyNumberFormat="1" applyFont="1" applyAlignment="1" applyProtection="1">
      <alignment horizontal="center"/>
      <protection hidden="1"/>
    </xf>
  </cellXfs>
  <cellStyles count="4">
    <cellStyle name="Moneda" xfId="1" builtinId="4"/>
    <cellStyle name="Normal" xfId="0" builtinId="0"/>
    <cellStyle name="Normal 2" xfId="2"/>
    <cellStyle name="Normal_jacki 031-029-021-022_POR DIVISIÓN FUNCIONAL JACKI3 28-05-2010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2" name="25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3" name="26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4" name="45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5" name="59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6" name="2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136</xdr:row>
      <xdr:rowOff>0</xdr:rowOff>
    </xdr:from>
    <xdr:ext cx="184731" cy="264560"/>
    <xdr:sp macro="" textlink="">
      <xdr:nvSpPr>
        <xdr:cNvPr id="7" name="2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" name="4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9" name="59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0" name="16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1" name="17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2" name="18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3" name="16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4" name="17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15" name="18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84731" cy="264560"/>
    <xdr:sp macro="" textlink="">
      <xdr:nvSpPr>
        <xdr:cNvPr id="16" name="16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84731" cy="264560"/>
    <xdr:sp macro="" textlink="">
      <xdr:nvSpPr>
        <xdr:cNvPr id="17" name="17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84731" cy="264560"/>
    <xdr:sp macro="" textlink="">
      <xdr:nvSpPr>
        <xdr:cNvPr id="18" name="18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84731" cy="264560"/>
    <xdr:sp macro="" textlink="">
      <xdr:nvSpPr>
        <xdr:cNvPr id="19" name="16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84731" cy="264560"/>
    <xdr:sp macro="" textlink="">
      <xdr:nvSpPr>
        <xdr:cNvPr id="20" name="17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84731" cy="264560"/>
    <xdr:sp macro="" textlink="">
      <xdr:nvSpPr>
        <xdr:cNvPr id="21" name="18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84731" cy="264560"/>
    <xdr:sp macro="" textlink="">
      <xdr:nvSpPr>
        <xdr:cNvPr id="22" name="16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84731" cy="264560"/>
    <xdr:sp macro="" textlink="">
      <xdr:nvSpPr>
        <xdr:cNvPr id="23" name="17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84731" cy="264560"/>
    <xdr:sp macro="" textlink="">
      <xdr:nvSpPr>
        <xdr:cNvPr id="24" name="18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84731" cy="264560"/>
    <xdr:sp macro="" textlink="">
      <xdr:nvSpPr>
        <xdr:cNvPr id="25" name="16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84731" cy="264560"/>
    <xdr:sp macro="" textlink="">
      <xdr:nvSpPr>
        <xdr:cNvPr id="26" name="17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84731" cy="264560"/>
    <xdr:sp macro="" textlink="">
      <xdr:nvSpPr>
        <xdr:cNvPr id="27" name="18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28" name="16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29" name="17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30" name="18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31" name="16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32" name="17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33" name="18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34" name="16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35" name="17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36" name="18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37" name="16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38" name="17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39" name="18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40" name="16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41" name="17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42" name="18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43" name="16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44" name="17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45" name="18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46" name="16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47" name="17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48" name="18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49" name="16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50" name="17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51" name="18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52" name="16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53" name="17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54" name="18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55" name="16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56" name="17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57" name="18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127</xdr:row>
      <xdr:rowOff>0</xdr:rowOff>
    </xdr:from>
    <xdr:ext cx="184731" cy="264560"/>
    <xdr:sp macro="" textlink="">
      <xdr:nvSpPr>
        <xdr:cNvPr id="58" name="25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59" name="26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127</xdr:row>
      <xdr:rowOff>0</xdr:rowOff>
    </xdr:from>
    <xdr:ext cx="184731" cy="264560"/>
    <xdr:sp macro="" textlink="">
      <xdr:nvSpPr>
        <xdr:cNvPr id="60" name="45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61" name="59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127</xdr:row>
      <xdr:rowOff>0</xdr:rowOff>
    </xdr:from>
    <xdr:ext cx="184731" cy="264560"/>
    <xdr:sp macro="" textlink="">
      <xdr:nvSpPr>
        <xdr:cNvPr id="62" name="25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63" name="2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127</xdr:row>
      <xdr:rowOff>0</xdr:rowOff>
    </xdr:from>
    <xdr:ext cx="184731" cy="264560"/>
    <xdr:sp macro="" textlink="">
      <xdr:nvSpPr>
        <xdr:cNvPr id="64" name="45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127</xdr:row>
      <xdr:rowOff>0</xdr:rowOff>
    </xdr:from>
    <xdr:ext cx="184731" cy="264560"/>
    <xdr:sp macro="" textlink="">
      <xdr:nvSpPr>
        <xdr:cNvPr id="65" name="59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66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67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68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69" name="16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70" name="17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71" name="18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72" name="16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73" name="17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74" name="18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75" name="16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76" name="17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84731" cy="264560"/>
    <xdr:sp macro="" textlink="">
      <xdr:nvSpPr>
        <xdr:cNvPr id="77" name="18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78" name="16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79" name="17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0" name="18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1" name="16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2" name="17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3" name="18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4" name="16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5" name="17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6" name="18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7" name="16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8" name="17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128</xdr:row>
      <xdr:rowOff>0</xdr:rowOff>
    </xdr:from>
    <xdr:ext cx="184731" cy="264560"/>
    <xdr:sp macro="" textlink="">
      <xdr:nvSpPr>
        <xdr:cNvPr id="89" name="18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tabSelected="1" view="pageLayout" zoomScale="66" zoomScaleNormal="89" zoomScalePageLayoutView="66" workbookViewId="0">
      <selection activeCell="J17" sqref="J17"/>
    </sheetView>
  </sheetViews>
  <sheetFormatPr baseColWidth="10" defaultColWidth="9.140625" defaultRowHeight="15" x14ac:dyDescent="0.25"/>
  <cols>
    <col min="1" max="1" width="8.85546875" style="1" customWidth="1"/>
    <col min="2" max="2" width="24" customWidth="1"/>
    <col min="3" max="3" width="23.85546875" style="8" customWidth="1"/>
    <col min="4" max="4" width="23.42578125" style="1" customWidth="1"/>
    <col min="5" max="5" width="51.42578125" style="1" customWidth="1"/>
    <col min="6" max="6" width="11.85546875" customWidth="1"/>
    <col min="7" max="7" width="21.28515625" customWidth="1"/>
    <col min="8" max="8" width="1" style="3" hidden="1" customWidth="1"/>
    <col min="9" max="9" width="21.5703125" customWidth="1"/>
    <col min="10" max="10" width="19" customWidth="1"/>
    <col min="11" max="11" width="20.7109375" customWidth="1"/>
  </cols>
  <sheetData>
    <row r="1" spans="1:12" ht="17.25" x14ac:dyDescent="0.3">
      <c r="A1" s="9"/>
      <c r="B1" s="9"/>
      <c r="C1" s="9"/>
      <c r="D1" s="9"/>
      <c r="E1" s="9"/>
      <c r="F1" s="9"/>
      <c r="G1" s="9"/>
      <c r="H1" s="10"/>
      <c r="I1" s="9"/>
      <c r="J1" s="9"/>
      <c r="K1" s="9"/>
      <c r="L1" s="2"/>
    </row>
    <row r="2" spans="1:12" ht="15.75" customHeight="1" thickBot="1" x14ac:dyDescent="0.3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2"/>
    </row>
    <row r="3" spans="1:12" ht="18" customHeight="1" x14ac:dyDescent="0.3">
      <c r="A3" s="12" t="s">
        <v>1</v>
      </c>
      <c r="B3" s="12" t="s">
        <v>2</v>
      </c>
      <c r="C3" s="12" t="s">
        <v>3</v>
      </c>
      <c r="D3" s="12" t="s">
        <v>62</v>
      </c>
      <c r="E3" s="12" t="s">
        <v>4</v>
      </c>
      <c r="F3" s="13" t="s">
        <v>5</v>
      </c>
      <c r="G3" s="14" t="s">
        <v>6</v>
      </c>
      <c r="H3" s="15" t="s">
        <v>237</v>
      </c>
      <c r="I3" s="14" t="s">
        <v>232</v>
      </c>
      <c r="J3" s="16" t="s">
        <v>233</v>
      </c>
      <c r="K3" s="12" t="s">
        <v>7</v>
      </c>
      <c r="L3" s="2"/>
    </row>
    <row r="4" spans="1:12" ht="18" thickBot="1" x14ac:dyDescent="0.35">
      <c r="A4" s="17"/>
      <c r="B4" s="17"/>
      <c r="C4" s="17"/>
      <c r="D4" s="17"/>
      <c r="E4" s="17"/>
      <c r="F4" s="18"/>
      <c r="G4" s="19"/>
      <c r="H4" s="20"/>
      <c r="I4" s="21"/>
      <c r="J4" s="22"/>
      <c r="K4" s="17"/>
      <c r="L4" s="2"/>
    </row>
    <row r="5" spans="1:12" ht="61.5" customHeight="1" thickBot="1" x14ac:dyDescent="0.35">
      <c r="A5" s="23"/>
      <c r="B5" s="23"/>
      <c r="C5" s="23"/>
      <c r="D5" s="23"/>
      <c r="E5" s="23"/>
      <c r="F5" s="24"/>
      <c r="G5" s="25" t="s">
        <v>8</v>
      </c>
      <c r="H5" s="26"/>
      <c r="I5" s="19"/>
      <c r="J5" s="27"/>
      <c r="K5" s="23"/>
      <c r="L5" s="2"/>
    </row>
    <row r="6" spans="1:12" ht="17.25" x14ac:dyDescent="0.3">
      <c r="A6" s="28">
        <v>1</v>
      </c>
      <c r="B6" s="29" t="s">
        <v>9</v>
      </c>
      <c r="C6" s="30" t="s">
        <v>10</v>
      </c>
      <c r="D6" s="29" t="s">
        <v>11</v>
      </c>
      <c r="E6" s="31" t="s">
        <v>12</v>
      </c>
      <c r="F6" s="32">
        <v>71.400000000000006</v>
      </c>
      <c r="G6" s="33">
        <v>836.6</v>
      </c>
      <c r="H6" s="34">
        <v>306</v>
      </c>
      <c r="I6" s="35">
        <f t="shared" ref="I6:I28" si="0">F6*30*H6/365+G6*H6/365</f>
        <v>2497.1276712328768</v>
      </c>
      <c r="J6" s="35">
        <f>200*H6/365</f>
        <v>167.67123287671234</v>
      </c>
      <c r="K6" s="36">
        <f>(I6+J6)</f>
        <v>2664.7989041095889</v>
      </c>
      <c r="L6" s="2"/>
    </row>
    <row r="7" spans="1:12" ht="17.25" x14ac:dyDescent="0.3">
      <c r="A7" s="37">
        <f>A6+1</f>
        <v>2</v>
      </c>
      <c r="B7" s="38" t="s">
        <v>13</v>
      </c>
      <c r="C7" s="39" t="s">
        <v>10</v>
      </c>
      <c r="D7" s="38" t="s">
        <v>11</v>
      </c>
      <c r="E7" s="40" t="s">
        <v>14</v>
      </c>
      <c r="F7" s="41">
        <v>71.400000000000006</v>
      </c>
      <c r="G7" s="42">
        <v>836.6</v>
      </c>
      <c r="H7" s="43">
        <f>($H$6)</f>
        <v>306</v>
      </c>
      <c r="I7" s="44">
        <f t="shared" si="0"/>
        <v>2497.1276712328768</v>
      </c>
      <c r="J7" s="44">
        <f t="shared" ref="J7:J28" si="1">200*H7/365</f>
        <v>167.67123287671234</v>
      </c>
      <c r="K7" s="36">
        <f t="shared" ref="K7:K27" si="2">(I7+J7)</f>
        <v>2664.7989041095889</v>
      </c>
      <c r="L7" s="2"/>
    </row>
    <row r="8" spans="1:12" ht="17.25" x14ac:dyDescent="0.3">
      <c r="A8" s="37">
        <f t="shared" ref="A8:A28" si="3">A7+1</f>
        <v>3</v>
      </c>
      <c r="B8" s="38" t="s">
        <v>15</v>
      </c>
      <c r="C8" s="39" t="s">
        <v>10</v>
      </c>
      <c r="D8" s="38" t="s">
        <v>11</v>
      </c>
      <c r="E8" s="40" t="s">
        <v>16</v>
      </c>
      <c r="F8" s="41">
        <v>71.400000000000006</v>
      </c>
      <c r="G8" s="42">
        <v>836.6</v>
      </c>
      <c r="H8" s="43">
        <f>($H$6)</f>
        <v>306</v>
      </c>
      <c r="I8" s="44">
        <f t="shared" si="0"/>
        <v>2497.1276712328768</v>
      </c>
      <c r="J8" s="44">
        <f t="shared" si="1"/>
        <v>167.67123287671234</v>
      </c>
      <c r="K8" s="36">
        <f t="shared" si="2"/>
        <v>2664.7989041095889</v>
      </c>
      <c r="L8" s="2"/>
    </row>
    <row r="9" spans="1:12" ht="17.25" x14ac:dyDescent="0.3">
      <c r="A9" s="37">
        <f t="shared" si="3"/>
        <v>4</v>
      </c>
      <c r="B9" s="38" t="s">
        <v>17</v>
      </c>
      <c r="C9" s="39" t="s">
        <v>10</v>
      </c>
      <c r="D9" s="38" t="s">
        <v>11</v>
      </c>
      <c r="E9" s="40" t="s">
        <v>18</v>
      </c>
      <c r="F9" s="41">
        <v>71.400000000000006</v>
      </c>
      <c r="G9" s="42">
        <v>836.6</v>
      </c>
      <c r="H9" s="43">
        <f t="shared" ref="H9:H26" si="4">($H$6)</f>
        <v>306</v>
      </c>
      <c r="I9" s="44">
        <f t="shared" si="0"/>
        <v>2497.1276712328768</v>
      </c>
      <c r="J9" s="44">
        <f t="shared" si="1"/>
        <v>167.67123287671234</v>
      </c>
      <c r="K9" s="36">
        <f t="shared" si="2"/>
        <v>2664.7989041095889</v>
      </c>
      <c r="L9" s="2"/>
    </row>
    <row r="10" spans="1:12" ht="17.25" x14ac:dyDescent="0.3">
      <c r="A10" s="37">
        <f t="shared" si="3"/>
        <v>5</v>
      </c>
      <c r="B10" s="38" t="s">
        <v>19</v>
      </c>
      <c r="C10" s="39" t="s">
        <v>10</v>
      </c>
      <c r="D10" s="38" t="s">
        <v>11</v>
      </c>
      <c r="E10" s="40" t="s">
        <v>20</v>
      </c>
      <c r="F10" s="41">
        <v>71.400000000000006</v>
      </c>
      <c r="G10" s="42">
        <v>836.6</v>
      </c>
      <c r="H10" s="43">
        <f t="shared" si="4"/>
        <v>306</v>
      </c>
      <c r="I10" s="44">
        <f t="shared" si="0"/>
        <v>2497.1276712328768</v>
      </c>
      <c r="J10" s="44">
        <f t="shared" si="1"/>
        <v>167.67123287671234</v>
      </c>
      <c r="K10" s="36">
        <f t="shared" si="2"/>
        <v>2664.7989041095889</v>
      </c>
      <c r="L10" s="2"/>
    </row>
    <row r="11" spans="1:12" ht="17.25" x14ac:dyDescent="0.3">
      <c r="A11" s="37">
        <f t="shared" si="3"/>
        <v>6</v>
      </c>
      <c r="B11" s="38" t="s">
        <v>21</v>
      </c>
      <c r="C11" s="39" t="s">
        <v>10</v>
      </c>
      <c r="D11" s="40" t="s">
        <v>22</v>
      </c>
      <c r="E11" s="40" t="s">
        <v>23</v>
      </c>
      <c r="F11" s="41">
        <v>71.400000000000006</v>
      </c>
      <c r="G11" s="42">
        <v>836.6</v>
      </c>
      <c r="H11" s="43">
        <f t="shared" si="4"/>
        <v>306</v>
      </c>
      <c r="I11" s="44">
        <f t="shared" si="0"/>
        <v>2497.1276712328768</v>
      </c>
      <c r="J11" s="44">
        <f t="shared" si="1"/>
        <v>167.67123287671234</v>
      </c>
      <c r="K11" s="36">
        <f t="shared" si="2"/>
        <v>2664.7989041095889</v>
      </c>
      <c r="L11" s="2"/>
    </row>
    <row r="12" spans="1:12" ht="17.25" x14ac:dyDescent="0.3">
      <c r="A12" s="37">
        <f t="shared" si="3"/>
        <v>7</v>
      </c>
      <c r="B12" s="38" t="s">
        <v>24</v>
      </c>
      <c r="C12" s="47" t="s">
        <v>10</v>
      </c>
      <c r="D12" s="38" t="s">
        <v>11</v>
      </c>
      <c r="E12" s="40" t="s">
        <v>25</v>
      </c>
      <c r="F12" s="41">
        <v>71.400000000000006</v>
      </c>
      <c r="G12" s="42">
        <v>836.6</v>
      </c>
      <c r="H12" s="43">
        <f t="shared" si="4"/>
        <v>306</v>
      </c>
      <c r="I12" s="44">
        <f t="shared" si="0"/>
        <v>2497.1276712328768</v>
      </c>
      <c r="J12" s="44">
        <f t="shared" si="1"/>
        <v>167.67123287671234</v>
      </c>
      <c r="K12" s="36">
        <f t="shared" si="2"/>
        <v>2664.7989041095889</v>
      </c>
      <c r="L12" s="2"/>
    </row>
    <row r="13" spans="1:12" ht="17.25" x14ac:dyDescent="0.3">
      <c r="A13" s="37">
        <f t="shared" si="3"/>
        <v>8</v>
      </c>
      <c r="B13" s="38" t="s">
        <v>26</v>
      </c>
      <c r="C13" s="39" t="s">
        <v>10</v>
      </c>
      <c r="D13" s="38" t="s">
        <v>11</v>
      </c>
      <c r="E13" s="40" t="s">
        <v>27</v>
      </c>
      <c r="F13" s="41">
        <v>71.400000000000006</v>
      </c>
      <c r="G13" s="42">
        <v>836.6</v>
      </c>
      <c r="H13" s="43">
        <f t="shared" si="4"/>
        <v>306</v>
      </c>
      <c r="I13" s="44">
        <f t="shared" si="0"/>
        <v>2497.1276712328768</v>
      </c>
      <c r="J13" s="44">
        <f t="shared" si="1"/>
        <v>167.67123287671234</v>
      </c>
      <c r="K13" s="36">
        <f t="shared" si="2"/>
        <v>2664.7989041095889</v>
      </c>
      <c r="L13" s="2"/>
    </row>
    <row r="14" spans="1:12" ht="17.25" customHeight="1" x14ac:dyDescent="0.3">
      <c r="A14" s="37">
        <f t="shared" si="3"/>
        <v>9</v>
      </c>
      <c r="B14" s="38" t="s">
        <v>28</v>
      </c>
      <c r="C14" s="39" t="s">
        <v>10</v>
      </c>
      <c r="D14" s="38" t="s">
        <v>11</v>
      </c>
      <c r="E14" s="40" t="s">
        <v>29</v>
      </c>
      <c r="F14" s="41">
        <v>71.400000000000006</v>
      </c>
      <c r="G14" s="42">
        <v>836.6</v>
      </c>
      <c r="H14" s="43">
        <f t="shared" si="4"/>
        <v>306</v>
      </c>
      <c r="I14" s="44">
        <f t="shared" si="0"/>
        <v>2497.1276712328768</v>
      </c>
      <c r="J14" s="44">
        <f t="shared" si="1"/>
        <v>167.67123287671234</v>
      </c>
      <c r="K14" s="36">
        <f t="shared" si="2"/>
        <v>2664.7989041095889</v>
      </c>
      <c r="L14" s="2"/>
    </row>
    <row r="15" spans="1:12" ht="17.25" customHeight="1" x14ac:dyDescent="0.3">
      <c r="A15" s="37">
        <f t="shared" si="3"/>
        <v>10</v>
      </c>
      <c r="B15" s="38" t="s">
        <v>236</v>
      </c>
      <c r="C15" s="47" t="s">
        <v>31</v>
      </c>
      <c r="D15" s="40" t="s">
        <v>235</v>
      </c>
      <c r="E15" s="40" t="s">
        <v>234</v>
      </c>
      <c r="F15" s="41">
        <v>75.64</v>
      </c>
      <c r="G15" s="42">
        <v>705.16</v>
      </c>
      <c r="H15" s="43">
        <f t="shared" si="4"/>
        <v>306</v>
      </c>
      <c r="I15" s="44">
        <f t="shared" si="0"/>
        <v>2493.5730410958904</v>
      </c>
      <c r="J15" s="44">
        <f t="shared" si="1"/>
        <v>167.67123287671234</v>
      </c>
      <c r="K15" s="36">
        <f t="shared" si="2"/>
        <v>2661.244273972603</v>
      </c>
      <c r="L15" s="2"/>
    </row>
    <row r="16" spans="1:12" ht="18" customHeight="1" x14ac:dyDescent="0.3">
      <c r="A16" s="37">
        <f t="shared" si="3"/>
        <v>11</v>
      </c>
      <c r="B16" s="38" t="s">
        <v>30</v>
      </c>
      <c r="C16" s="47" t="s">
        <v>31</v>
      </c>
      <c r="D16" s="40" t="s">
        <v>32</v>
      </c>
      <c r="E16" s="40" t="s">
        <v>33</v>
      </c>
      <c r="F16" s="41">
        <v>75.64</v>
      </c>
      <c r="G16" s="42">
        <v>705.16</v>
      </c>
      <c r="H16" s="43">
        <f t="shared" si="4"/>
        <v>306</v>
      </c>
      <c r="I16" s="44">
        <f t="shared" si="0"/>
        <v>2493.5730410958904</v>
      </c>
      <c r="J16" s="44">
        <f t="shared" si="1"/>
        <v>167.67123287671234</v>
      </c>
      <c r="K16" s="36">
        <f t="shared" si="2"/>
        <v>2661.244273972603</v>
      </c>
      <c r="L16" s="2"/>
    </row>
    <row r="17" spans="1:12" ht="17.25" x14ac:dyDescent="0.3">
      <c r="A17" s="37">
        <f t="shared" si="3"/>
        <v>12</v>
      </c>
      <c r="B17" s="38" t="s">
        <v>34</v>
      </c>
      <c r="C17" s="47" t="s">
        <v>31</v>
      </c>
      <c r="D17" s="40" t="s">
        <v>32</v>
      </c>
      <c r="E17" s="40" t="s">
        <v>35</v>
      </c>
      <c r="F17" s="41">
        <v>75.64</v>
      </c>
      <c r="G17" s="42">
        <v>705.16</v>
      </c>
      <c r="H17" s="43">
        <f t="shared" si="4"/>
        <v>306</v>
      </c>
      <c r="I17" s="44">
        <f t="shared" si="0"/>
        <v>2493.5730410958904</v>
      </c>
      <c r="J17" s="44">
        <f t="shared" si="1"/>
        <v>167.67123287671234</v>
      </c>
      <c r="K17" s="36">
        <f t="shared" si="2"/>
        <v>2661.244273972603</v>
      </c>
      <c r="L17" s="2"/>
    </row>
    <row r="18" spans="1:12" ht="17.25" x14ac:dyDescent="0.3">
      <c r="A18" s="37">
        <f t="shared" si="3"/>
        <v>13</v>
      </c>
      <c r="B18" s="38" t="s">
        <v>36</v>
      </c>
      <c r="C18" s="47" t="s">
        <v>31</v>
      </c>
      <c r="D18" s="40" t="s">
        <v>37</v>
      </c>
      <c r="E18" s="48" t="s">
        <v>38</v>
      </c>
      <c r="F18" s="41">
        <v>75.64</v>
      </c>
      <c r="G18" s="42">
        <v>705.16</v>
      </c>
      <c r="H18" s="43">
        <f t="shared" si="4"/>
        <v>306</v>
      </c>
      <c r="I18" s="44">
        <f t="shared" si="0"/>
        <v>2493.5730410958904</v>
      </c>
      <c r="J18" s="44">
        <f t="shared" si="1"/>
        <v>167.67123287671234</v>
      </c>
      <c r="K18" s="36">
        <f t="shared" si="2"/>
        <v>2661.244273972603</v>
      </c>
      <c r="L18" s="2"/>
    </row>
    <row r="19" spans="1:12" ht="17.25" x14ac:dyDescent="0.3">
      <c r="A19" s="37">
        <f t="shared" si="3"/>
        <v>14</v>
      </c>
      <c r="B19" s="38" t="s">
        <v>39</v>
      </c>
      <c r="C19" s="47" t="s">
        <v>31</v>
      </c>
      <c r="D19" s="40" t="s">
        <v>40</v>
      </c>
      <c r="E19" s="40" t="s">
        <v>41</v>
      </c>
      <c r="F19" s="41">
        <v>75.64</v>
      </c>
      <c r="G19" s="42">
        <v>705.16</v>
      </c>
      <c r="H19" s="43">
        <f t="shared" si="4"/>
        <v>306</v>
      </c>
      <c r="I19" s="44">
        <f t="shared" si="0"/>
        <v>2493.5730410958904</v>
      </c>
      <c r="J19" s="44">
        <f t="shared" si="1"/>
        <v>167.67123287671234</v>
      </c>
      <c r="K19" s="36">
        <f t="shared" si="2"/>
        <v>2661.244273972603</v>
      </c>
      <c r="L19" s="2"/>
    </row>
    <row r="20" spans="1:12" ht="17.25" x14ac:dyDescent="0.3">
      <c r="A20" s="37">
        <f t="shared" si="3"/>
        <v>15</v>
      </c>
      <c r="B20" s="38" t="s">
        <v>43</v>
      </c>
      <c r="C20" s="45" t="s">
        <v>44</v>
      </c>
      <c r="D20" s="38" t="s">
        <v>45</v>
      </c>
      <c r="E20" s="49" t="s">
        <v>46</v>
      </c>
      <c r="F20" s="41">
        <v>75.64</v>
      </c>
      <c r="G20" s="42">
        <v>705.16</v>
      </c>
      <c r="H20" s="43">
        <f t="shared" si="4"/>
        <v>306</v>
      </c>
      <c r="I20" s="44">
        <f t="shared" si="0"/>
        <v>2493.5730410958904</v>
      </c>
      <c r="J20" s="44">
        <f t="shared" si="1"/>
        <v>167.67123287671234</v>
      </c>
      <c r="K20" s="36">
        <f t="shared" si="2"/>
        <v>2661.244273972603</v>
      </c>
      <c r="L20" s="2"/>
    </row>
    <row r="21" spans="1:12" ht="17.25" x14ac:dyDescent="0.3">
      <c r="A21" s="37">
        <f t="shared" si="3"/>
        <v>16</v>
      </c>
      <c r="B21" s="38" t="s">
        <v>47</v>
      </c>
      <c r="C21" s="40" t="s">
        <v>31</v>
      </c>
      <c r="D21" s="40" t="s">
        <v>42</v>
      </c>
      <c r="E21" s="40" t="s">
        <v>48</v>
      </c>
      <c r="F21" s="41">
        <v>75.64</v>
      </c>
      <c r="G21" s="42">
        <v>705.16</v>
      </c>
      <c r="H21" s="43">
        <f t="shared" si="4"/>
        <v>306</v>
      </c>
      <c r="I21" s="44">
        <f t="shared" si="0"/>
        <v>2493.5730410958904</v>
      </c>
      <c r="J21" s="44">
        <f t="shared" si="1"/>
        <v>167.67123287671234</v>
      </c>
      <c r="K21" s="36">
        <f t="shared" si="2"/>
        <v>2661.244273972603</v>
      </c>
      <c r="L21" s="2"/>
    </row>
    <row r="22" spans="1:12" ht="17.25" x14ac:dyDescent="0.3">
      <c r="A22" s="37">
        <f t="shared" si="3"/>
        <v>17</v>
      </c>
      <c r="B22" s="38" t="s">
        <v>49</v>
      </c>
      <c r="C22" s="40" t="s">
        <v>44</v>
      </c>
      <c r="D22" s="40" t="s">
        <v>42</v>
      </c>
      <c r="E22" s="40" t="s">
        <v>50</v>
      </c>
      <c r="F22" s="41">
        <v>75.64</v>
      </c>
      <c r="G22" s="42">
        <v>705.16</v>
      </c>
      <c r="H22" s="50">
        <f t="shared" si="4"/>
        <v>306</v>
      </c>
      <c r="I22" s="44">
        <f t="shared" si="0"/>
        <v>2493.5730410958904</v>
      </c>
      <c r="J22" s="44">
        <f t="shared" si="1"/>
        <v>167.67123287671234</v>
      </c>
      <c r="K22" s="36">
        <f t="shared" si="2"/>
        <v>2661.244273972603</v>
      </c>
      <c r="L22" s="2"/>
    </row>
    <row r="23" spans="1:12" ht="17.25" x14ac:dyDescent="0.3">
      <c r="A23" s="37">
        <f t="shared" si="3"/>
        <v>18</v>
      </c>
      <c r="B23" s="38" t="s">
        <v>51</v>
      </c>
      <c r="C23" s="40" t="s">
        <v>31</v>
      </c>
      <c r="D23" s="40" t="s">
        <v>32</v>
      </c>
      <c r="E23" s="48" t="s">
        <v>52</v>
      </c>
      <c r="F23" s="41">
        <v>75.64</v>
      </c>
      <c r="G23" s="42">
        <v>705.16</v>
      </c>
      <c r="H23" s="50">
        <f t="shared" si="4"/>
        <v>306</v>
      </c>
      <c r="I23" s="44">
        <f t="shared" si="0"/>
        <v>2493.5730410958904</v>
      </c>
      <c r="J23" s="44">
        <f t="shared" si="1"/>
        <v>167.67123287671234</v>
      </c>
      <c r="K23" s="36">
        <f t="shared" si="2"/>
        <v>2661.244273972603</v>
      </c>
      <c r="L23" s="2"/>
    </row>
    <row r="24" spans="1:12" ht="17.25" x14ac:dyDescent="0.3">
      <c r="A24" s="37">
        <f t="shared" si="3"/>
        <v>19</v>
      </c>
      <c r="B24" s="38" t="s">
        <v>238</v>
      </c>
      <c r="C24" s="40" t="s">
        <v>31</v>
      </c>
      <c r="D24" s="40" t="s">
        <v>240</v>
      </c>
      <c r="E24" s="51" t="s">
        <v>239</v>
      </c>
      <c r="F24" s="41">
        <v>75.64</v>
      </c>
      <c r="G24" s="52">
        <v>705.16</v>
      </c>
      <c r="H24" s="53">
        <f t="shared" si="4"/>
        <v>306</v>
      </c>
      <c r="I24" s="54">
        <f t="shared" si="0"/>
        <v>2493.5730410958904</v>
      </c>
      <c r="J24" s="54">
        <f t="shared" si="1"/>
        <v>167.67123287671234</v>
      </c>
      <c r="K24" s="36">
        <f t="shared" si="2"/>
        <v>2661.244273972603</v>
      </c>
      <c r="L24" s="2"/>
    </row>
    <row r="25" spans="1:12" ht="17.25" x14ac:dyDescent="0.3">
      <c r="A25" s="37">
        <f t="shared" si="3"/>
        <v>20</v>
      </c>
      <c r="B25" s="38" t="s">
        <v>53</v>
      </c>
      <c r="C25" s="40" t="s">
        <v>31</v>
      </c>
      <c r="D25" s="40" t="s">
        <v>22</v>
      </c>
      <c r="E25" s="55" t="s">
        <v>54</v>
      </c>
      <c r="F25" s="41">
        <v>75.64</v>
      </c>
      <c r="G25" s="52">
        <v>705.16</v>
      </c>
      <c r="H25" s="53">
        <f t="shared" si="4"/>
        <v>306</v>
      </c>
      <c r="I25" s="54">
        <f t="shared" si="0"/>
        <v>2493.5730410958904</v>
      </c>
      <c r="J25" s="54">
        <f t="shared" si="1"/>
        <v>167.67123287671234</v>
      </c>
      <c r="K25" s="36">
        <f t="shared" si="2"/>
        <v>2661.244273972603</v>
      </c>
      <c r="L25" s="2"/>
    </row>
    <row r="26" spans="1:12" ht="17.25" x14ac:dyDescent="0.3">
      <c r="A26" s="37">
        <f>A25+1</f>
        <v>21</v>
      </c>
      <c r="B26" s="38" t="s">
        <v>55</v>
      </c>
      <c r="C26" s="40" t="s">
        <v>31</v>
      </c>
      <c r="D26" s="40" t="s">
        <v>22</v>
      </c>
      <c r="E26" s="55" t="s">
        <v>56</v>
      </c>
      <c r="F26" s="41">
        <v>75.64</v>
      </c>
      <c r="G26" s="52">
        <v>705.16</v>
      </c>
      <c r="H26" s="53">
        <f t="shared" si="4"/>
        <v>306</v>
      </c>
      <c r="I26" s="54">
        <f t="shared" si="0"/>
        <v>2493.5730410958904</v>
      </c>
      <c r="J26" s="54">
        <f t="shared" si="1"/>
        <v>167.67123287671234</v>
      </c>
      <c r="K26" s="36">
        <f t="shared" si="2"/>
        <v>2661.244273972603</v>
      </c>
      <c r="L26" s="2"/>
    </row>
    <row r="27" spans="1:12" ht="17.25" x14ac:dyDescent="0.3">
      <c r="A27" s="37">
        <f t="shared" si="3"/>
        <v>22</v>
      </c>
      <c r="B27" s="56" t="s">
        <v>231</v>
      </c>
      <c r="C27" s="40" t="s">
        <v>31</v>
      </c>
      <c r="D27" s="40" t="s">
        <v>159</v>
      </c>
      <c r="E27" s="57" t="s">
        <v>230</v>
      </c>
      <c r="F27" s="41">
        <v>75.64</v>
      </c>
      <c r="G27" s="52">
        <v>659.67</v>
      </c>
      <c r="H27" s="53" t="s">
        <v>243</v>
      </c>
      <c r="I27" s="54">
        <f>F27*30*H27/365+G27*H27/365+11.21</f>
        <v>733.39712328767121</v>
      </c>
      <c r="J27" s="54">
        <f t="shared" si="1"/>
        <v>49.315068493150683</v>
      </c>
      <c r="K27" s="36">
        <f t="shared" si="2"/>
        <v>782.71219178082185</v>
      </c>
      <c r="L27" s="2"/>
    </row>
    <row r="28" spans="1:12" ht="18" thickBot="1" x14ac:dyDescent="0.35">
      <c r="A28" s="37">
        <f t="shared" si="3"/>
        <v>23</v>
      </c>
      <c r="B28" s="56" t="s">
        <v>57</v>
      </c>
      <c r="C28" s="58" t="s">
        <v>58</v>
      </c>
      <c r="D28" s="59" t="s">
        <v>32</v>
      </c>
      <c r="E28" s="60" t="s">
        <v>59</v>
      </c>
      <c r="F28" s="61">
        <v>71.400000000000006</v>
      </c>
      <c r="G28" s="62">
        <v>836.6</v>
      </c>
      <c r="H28" s="53" t="s">
        <v>244</v>
      </c>
      <c r="I28" s="54">
        <f t="shared" si="0"/>
        <v>1705.5545205479452</v>
      </c>
      <c r="J28" s="54">
        <f t="shared" si="1"/>
        <v>114.52054794520548</v>
      </c>
      <c r="K28" s="36">
        <f>(I28+J28)-0.01</f>
        <v>1820.0650684931506</v>
      </c>
      <c r="L28" s="2"/>
    </row>
    <row r="29" spans="1:12" ht="18" thickBot="1" x14ac:dyDescent="0.35">
      <c r="A29" s="63" t="s">
        <v>60</v>
      </c>
      <c r="B29" s="64"/>
      <c r="C29" s="64"/>
      <c r="D29" s="65"/>
      <c r="E29" s="64"/>
      <c r="F29" s="64"/>
      <c r="G29" s="66">
        <f>SUM(G6:G28)</f>
        <v>17487.589999999997</v>
      </c>
      <c r="H29" s="67"/>
      <c r="I29" s="68">
        <f>SUM(I6:I28)</f>
        <v>54835.977178082205</v>
      </c>
      <c r="J29" s="68">
        <f>SUM(J6:J28)</f>
        <v>3684.9315068493174</v>
      </c>
      <c r="K29" s="68">
        <f>SUM(K6:K28)</f>
        <v>58520.898684931519</v>
      </c>
      <c r="L29" s="2"/>
    </row>
    <row r="30" spans="1:12" ht="17.25" x14ac:dyDescent="0.3">
      <c r="A30" s="69"/>
      <c r="B30" s="69"/>
      <c r="C30" s="70"/>
      <c r="D30" s="69"/>
      <c r="E30" s="69"/>
      <c r="F30" s="69"/>
      <c r="G30" s="69"/>
      <c r="H30" s="71"/>
      <c r="I30" s="72"/>
      <c r="J30" s="72"/>
      <c r="K30" s="72"/>
      <c r="L30" s="2"/>
    </row>
    <row r="31" spans="1:12" ht="17.25" x14ac:dyDescent="0.3">
      <c r="A31" s="69"/>
      <c r="B31" s="69"/>
      <c r="C31" s="70"/>
      <c r="D31" s="69"/>
      <c r="E31" s="69"/>
      <c r="F31" s="69"/>
      <c r="G31" s="69"/>
      <c r="H31" s="71"/>
      <c r="I31" s="72"/>
      <c r="J31" s="72"/>
      <c r="K31" s="72"/>
      <c r="L31" s="2"/>
    </row>
    <row r="32" spans="1:12" ht="17.25" x14ac:dyDescent="0.3">
      <c r="A32" s="69"/>
      <c r="B32" s="69"/>
      <c r="C32" s="70"/>
      <c r="D32" s="69"/>
      <c r="E32" s="69"/>
      <c r="F32" s="69"/>
      <c r="G32" s="69"/>
      <c r="H32" s="71"/>
      <c r="I32" s="72"/>
      <c r="J32" s="72"/>
      <c r="K32" s="72"/>
      <c r="L32" s="2"/>
    </row>
    <row r="33" spans="1:12" ht="17.25" x14ac:dyDescent="0.3">
      <c r="A33" s="69"/>
      <c r="B33" s="69"/>
      <c r="C33" s="70"/>
      <c r="D33" s="69"/>
      <c r="E33" s="69"/>
      <c r="F33" s="69"/>
      <c r="G33" s="69"/>
      <c r="H33" s="71"/>
      <c r="I33" s="72"/>
      <c r="J33" s="72"/>
      <c r="K33" s="72"/>
      <c r="L33" s="2"/>
    </row>
    <row r="34" spans="1:12" ht="15.75" customHeight="1" thickBot="1" x14ac:dyDescent="0.35">
      <c r="A34" s="73" t="s">
        <v>61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2"/>
    </row>
    <row r="35" spans="1:12" ht="18" customHeight="1" x14ac:dyDescent="0.3">
      <c r="A35" s="74" t="s">
        <v>1</v>
      </c>
      <c r="B35" s="12" t="s">
        <v>2</v>
      </c>
      <c r="C35" s="12" t="s">
        <v>3</v>
      </c>
      <c r="D35" s="12" t="s">
        <v>62</v>
      </c>
      <c r="E35" s="12" t="s">
        <v>4</v>
      </c>
      <c r="F35" s="13" t="s">
        <v>5</v>
      </c>
      <c r="G35" s="14" t="s">
        <v>6</v>
      </c>
      <c r="H35" s="15" t="s">
        <v>237</v>
      </c>
      <c r="I35" s="14" t="s">
        <v>232</v>
      </c>
      <c r="J35" s="16" t="s">
        <v>233</v>
      </c>
      <c r="K35" s="12" t="s">
        <v>7</v>
      </c>
      <c r="L35" s="2"/>
    </row>
    <row r="36" spans="1:12" ht="18" thickBot="1" x14ac:dyDescent="0.35">
      <c r="A36" s="75"/>
      <c r="B36" s="17"/>
      <c r="C36" s="17"/>
      <c r="D36" s="17"/>
      <c r="E36" s="17"/>
      <c r="F36" s="18"/>
      <c r="G36" s="19"/>
      <c r="H36" s="20"/>
      <c r="I36" s="21"/>
      <c r="J36" s="22"/>
      <c r="K36" s="17"/>
      <c r="L36" s="2"/>
    </row>
    <row r="37" spans="1:12" ht="65.25" customHeight="1" thickBot="1" x14ac:dyDescent="0.35">
      <c r="A37" s="76"/>
      <c r="B37" s="23"/>
      <c r="C37" s="23"/>
      <c r="D37" s="23"/>
      <c r="E37" s="23"/>
      <c r="F37" s="24"/>
      <c r="G37" s="25" t="s">
        <v>8</v>
      </c>
      <c r="H37" s="26"/>
      <c r="I37" s="19"/>
      <c r="J37" s="27"/>
      <c r="K37" s="23"/>
      <c r="L37" s="2"/>
    </row>
    <row r="38" spans="1:12" ht="17.25" x14ac:dyDescent="0.3">
      <c r="A38" s="28">
        <f>(A28+1)</f>
        <v>24</v>
      </c>
      <c r="B38" s="28" t="s">
        <v>63</v>
      </c>
      <c r="C38" s="77" t="s">
        <v>64</v>
      </c>
      <c r="D38" s="78" t="s">
        <v>65</v>
      </c>
      <c r="E38" s="31" t="s">
        <v>66</v>
      </c>
      <c r="F38" s="79">
        <v>71.400000000000006</v>
      </c>
      <c r="G38" s="33">
        <v>836.6</v>
      </c>
      <c r="H38" s="50">
        <f t="shared" ref="H38:H44" si="5">($H$6)</f>
        <v>306</v>
      </c>
      <c r="I38" s="44">
        <f t="shared" ref="I38:I65" si="6">F38*30*H38/365+G38*H38/365</f>
        <v>2497.1276712328768</v>
      </c>
      <c r="J38" s="44">
        <f>200*H38/365</f>
        <v>167.67123287671234</v>
      </c>
      <c r="K38" s="36">
        <f>(I38+J38)</f>
        <v>2664.7989041095889</v>
      </c>
      <c r="L38" s="2"/>
    </row>
    <row r="39" spans="1:12" ht="17.25" x14ac:dyDescent="0.3">
      <c r="A39" s="37">
        <f>(A38)+1</f>
        <v>25</v>
      </c>
      <c r="B39" s="37" t="s">
        <v>67</v>
      </c>
      <c r="C39" s="80" t="s">
        <v>64</v>
      </c>
      <c r="D39" s="47" t="s">
        <v>65</v>
      </c>
      <c r="E39" s="48" t="s">
        <v>68</v>
      </c>
      <c r="F39" s="81">
        <v>71.400000000000006</v>
      </c>
      <c r="G39" s="42">
        <v>836.6</v>
      </c>
      <c r="H39" s="50">
        <f t="shared" si="5"/>
        <v>306</v>
      </c>
      <c r="I39" s="44">
        <f t="shared" si="6"/>
        <v>2497.1276712328768</v>
      </c>
      <c r="J39" s="44">
        <f t="shared" ref="J39:J67" si="7">200*H39/365</f>
        <v>167.67123287671234</v>
      </c>
      <c r="K39" s="36">
        <f t="shared" ref="K39:K67" si="8">(I39+J39)</f>
        <v>2664.7989041095889</v>
      </c>
      <c r="L39" s="2"/>
    </row>
    <row r="40" spans="1:12" ht="17.25" x14ac:dyDescent="0.3">
      <c r="A40" s="37">
        <f t="shared" ref="A40:A65" si="9">(A39)+1</f>
        <v>26</v>
      </c>
      <c r="B40" s="37" t="s">
        <v>69</v>
      </c>
      <c r="C40" s="80" t="s">
        <v>64</v>
      </c>
      <c r="D40" s="47" t="s">
        <v>65</v>
      </c>
      <c r="E40" s="48" t="s">
        <v>70</v>
      </c>
      <c r="F40" s="81">
        <v>71.400000000000006</v>
      </c>
      <c r="G40" s="42">
        <v>836.6</v>
      </c>
      <c r="H40" s="50">
        <f t="shared" si="5"/>
        <v>306</v>
      </c>
      <c r="I40" s="44">
        <f t="shared" si="6"/>
        <v>2497.1276712328768</v>
      </c>
      <c r="J40" s="44">
        <f t="shared" si="7"/>
        <v>167.67123287671234</v>
      </c>
      <c r="K40" s="36">
        <f t="shared" si="8"/>
        <v>2664.7989041095889</v>
      </c>
      <c r="L40" s="2"/>
    </row>
    <row r="41" spans="1:12" ht="17.25" x14ac:dyDescent="0.3">
      <c r="A41" s="37">
        <f t="shared" si="9"/>
        <v>27</v>
      </c>
      <c r="B41" s="37" t="s">
        <v>71</v>
      </c>
      <c r="C41" s="80" t="s">
        <v>64</v>
      </c>
      <c r="D41" s="47" t="s">
        <v>72</v>
      </c>
      <c r="E41" s="40" t="s">
        <v>73</v>
      </c>
      <c r="F41" s="81">
        <v>71.400000000000006</v>
      </c>
      <c r="G41" s="42">
        <v>836.6</v>
      </c>
      <c r="H41" s="50">
        <f t="shared" si="5"/>
        <v>306</v>
      </c>
      <c r="I41" s="44">
        <f t="shared" si="6"/>
        <v>2497.1276712328768</v>
      </c>
      <c r="J41" s="44">
        <f t="shared" si="7"/>
        <v>167.67123287671234</v>
      </c>
      <c r="K41" s="36">
        <f t="shared" si="8"/>
        <v>2664.7989041095889</v>
      </c>
      <c r="L41" s="2"/>
    </row>
    <row r="42" spans="1:12" ht="17.25" x14ac:dyDescent="0.3">
      <c r="A42" s="37">
        <f t="shared" si="9"/>
        <v>28</v>
      </c>
      <c r="B42" s="37" t="s">
        <v>75</v>
      </c>
      <c r="C42" s="80" t="s">
        <v>64</v>
      </c>
      <c r="D42" s="47" t="s">
        <v>74</v>
      </c>
      <c r="E42" s="40" t="s">
        <v>76</v>
      </c>
      <c r="F42" s="81">
        <v>71.400000000000006</v>
      </c>
      <c r="G42" s="42">
        <v>836.6</v>
      </c>
      <c r="H42" s="50">
        <f t="shared" si="5"/>
        <v>306</v>
      </c>
      <c r="I42" s="44">
        <f t="shared" si="6"/>
        <v>2497.1276712328768</v>
      </c>
      <c r="J42" s="44">
        <f t="shared" si="7"/>
        <v>167.67123287671234</v>
      </c>
      <c r="K42" s="36">
        <f t="shared" si="8"/>
        <v>2664.7989041095889</v>
      </c>
      <c r="L42" s="2"/>
    </row>
    <row r="43" spans="1:12" ht="17.25" x14ac:dyDescent="0.3">
      <c r="A43" s="37">
        <f t="shared" si="9"/>
        <v>29</v>
      </c>
      <c r="B43" s="37" t="s">
        <v>77</v>
      </c>
      <c r="C43" s="80" t="s">
        <v>64</v>
      </c>
      <c r="D43" s="47" t="s">
        <v>74</v>
      </c>
      <c r="E43" s="40" t="s">
        <v>78</v>
      </c>
      <c r="F43" s="81">
        <v>71.400000000000006</v>
      </c>
      <c r="G43" s="42">
        <v>836.6</v>
      </c>
      <c r="H43" s="50">
        <f t="shared" si="5"/>
        <v>306</v>
      </c>
      <c r="I43" s="44">
        <f t="shared" si="6"/>
        <v>2497.1276712328768</v>
      </c>
      <c r="J43" s="44">
        <f t="shared" si="7"/>
        <v>167.67123287671234</v>
      </c>
      <c r="K43" s="36">
        <f t="shared" si="8"/>
        <v>2664.7989041095889</v>
      </c>
      <c r="L43" s="2"/>
    </row>
    <row r="44" spans="1:12" ht="17.25" x14ac:dyDescent="0.3">
      <c r="A44" s="37">
        <f t="shared" si="9"/>
        <v>30</v>
      </c>
      <c r="B44" s="37" t="s">
        <v>79</v>
      </c>
      <c r="C44" s="80" t="s">
        <v>64</v>
      </c>
      <c r="D44" s="47" t="s">
        <v>74</v>
      </c>
      <c r="E44" s="48" t="s">
        <v>80</v>
      </c>
      <c r="F44" s="81">
        <v>71.400000000000006</v>
      </c>
      <c r="G44" s="42">
        <v>836.6</v>
      </c>
      <c r="H44" s="50">
        <f t="shared" si="5"/>
        <v>306</v>
      </c>
      <c r="I44" s="44">
        <f t="shared" si="6"/>
        <v>2497.1276712328768</v>
      </c>
      <c r="J44" s="44">
        <f t="shared" si="7"/>
        <v>167.67123287671234</v>
      </c>
      <c r="K44" s="36">
        <f t="shared" si="8"/>
        <v>2664.7989041095889</v>
      </c>
      <c r="L44" s="2"/>
    </row>
    <row r="45" spans="1:12" ht="17.25" x14ac:dyDescent="0.3">
      <c r="A45" s="37">
        <f t="shared" si="9"/>
        <v>31</v>
      </c>
      <c r="B45" s="38" t="s">
        <v>228</v>
      </c>
      <c r="C45" s="46" t="s">
        <v>64</v>
      </c>
      <c r="D45" s="40" t="s">
        <v>74</v>
      </c>
      <c r="E45" s="82" t="s">
        <v>229</v>
      </c>
      <c r="F45" s="41">
        <v>71.400000000000006</v>
      </c>
      <c r="G45" s="52">
        <v>836.6</v>
      </c>
      <c r="H45" s="53" t="s">
        <v>242</v>
      </c>
      <c r="I45" s="54">
        <f t="shared" si="6"/>
        <v>1248.5638356164384</v>
      </c>
      <c r="J45" s="54">
        <f t="shared" si="7"/>
        <v>83.835616438356169</v>
      </c>
      <c r="K45" s="36">
        <f t="shared" si="8"/>
        <v>1332.3994520547944</v>
      </c>
      <c r="L45" s="2"/>
    </row>
    <row r="46" spans="1:12" ht="17.25" x14ac:dyDescent="0.3">
      <c r="A46" s="37">
        <f t="shared" si="9"/>
        <v>32</v>
      </c>
      <c r="B46" s="37" t="s">
        <v>81</v>
      </c>
      <c r="C46" s="80" t="s">
        <v>64</v>
      </c>
      <c r="D46" s="47" t="s">
        <v>72</v>
      </c>
      <c r="E46" s="55" t="s">
        <v>82</v>
      </c>
      <c r="F46" s="41">
        <v>71.400000000000006</v>
      </c>
      <c r="G46" s="52">
        <v>836.6</v>
      </c>
      <c r="H46" s="53">
        <f>($H$6)</f>
        <v>306</v>
      </c>
      <c r="I46" s="54">
        <f t="shared" si="6"/>
        <v>2497.1276712328768</v>
      </c>
      <c r="J46" s="54">
        <f t="shared" si="7"/>
        <v>167.67123287671234</v>
      </c>
      <c r="K46" s="36">
        <f t="shared" si="8"/>
        <v>2664.7989041095889</v>
      </c>
      <c r="L46" s="2"/>
    </row>
    <row r="47" spans="1:12" ht="17.25" x14ac:dyDescent="0.3">
      <c r="A47" s="37">
        <f t="shared" si="9"/>
        <v>33</v>
      </c>
      <c r="B47" s="37" t="s">
        <v>83</v>
      </c>
      <c r="C47" s="80" t="s">
        <v>64</v>
      </c>
      <c r="D47" s="47" t="s">
        <v>72</v>
      </c>
      <c r="E47" s="40" t="s">
        <v>84</v>
      </c>
      <c r="F47" s="81">
        <v>71.400000000000006</v>
      </c>
      <c r="G47" s="42">
        <v>836.6</v>
      </c>
      <c r="H47" s="50">
        <f t="shared" ref="H47:H58" si="10">($H$6)</f>
        <v>306</v>
      </c>
      <c r="I47" s="44">
        <f t="shared" si="6"/>
        <v>2497.1276712328768</v>
      </c>
      <c r="J47" s="44">
        <f t="shared" si="7"/>
        <v>167.67123287671234</v>
      </c>
      <c r="K47" s="36">
        <f t="shared" si="8"/>
        <v>2664.7989041095889</v>
      </c>
      <c r="L47" s="2"/>
    </row>
    <row r="48" spans="1:12" ht="17.25" x14ac:dyDescent="0.3">
      <c r="A48" s="37">
        <f t="shared" si="9"/>
        <v>34</v>
      </c>
      <c r="B48" s="37" t="s">
        <v>85</v>
      </c>
      <c r="C48" s="80" t="s">
        <v>64</v>
      </c>
      <c r="D48" s="47" t="s">
        <v>72</v>
      </c>
      <c r="E48" s="48" t="s">
        <v>86</v>
      </c>
      <c r="F48" s="81">
        <v>71.400000000000006</v>
      </c>
      <c r="G48" s="42">
        <v>836.6</v>
      </c>
      <c r="H48" s="50">
        <f t="shared" si="10"/>
        <v>306</v>
      </c>
      <c r="I48" s="44">
        <f t="shared" si="6"/>
        <v>2497.1276712328768</v>
      </c>
      <c r="J48" s="44">
        <f t="shared" si="7"/>
        <v>167.67123287671234</v>
      </c>
      <c r="K48" s="36">
        <f t="shared" si="8"/>
        <v>2664.7989041095889</v>
      </c>
      <c r="L48" s="2"/>
    </row>
    <row r="49" spans="1:12" ht="17.25" x14ac:dyDescent="0.3">
      <c r="A49" s="37">
        <f t="shared" si="9"/>
        <v>35</v>
      </c>
      <c r="B49" s="37" t="s">
        <v>87</v>
      </c>
      <c r="C49" s="80" t="s">
        <v>64</v>
      </c>
      <c r="D49" s="47" t="s">
        <v>72</v>
      </c>
      <c r="E49" s="40" t="s">
        <v>88</v>
      </c>
      <c r="F49" s="81">
        <v>71.400000000000006</v>
      </c>
      <c r="G49" s="42">
        <v>836.6</v>
      </c>
      <c r="H49" s="50">
        <f t="shared" si="10"/>
        <v>306</v>
      </c>
      <c r="I49" s="44">
        <f t="shared" si="6"/>
        <v>2497.1276712328768</v>
      </c>
      <c r="J49" s="44">
        <f t="shared" si="7"/>
        <v>167.67123287671234</v>
      </c>
      <c r="K49" s="36">
        <f t="shared" si="8"/>
        <v>2664.7989041095889</v>
      </c>
      <c r="L49" s="2"/>
    </row>
    <row r="50" spans="1:12" ht="17.25" x14ac:dyDescent="0.3">
      <c r="A50" s="83"/>
      <c r="B50" s="83"/>
      <c r="C50" s="84"/>
      <c r="D50" s="85"/>
      <c r="E50" s="86"/>
      <c r="F50" s="87"/>
      <c r="G50" s="88"/>
      <c r="H50" s="89"/>
      <c r="I50" s="90"/>
      <c r="J50" s="91"/>
      <c r="K50" s="92"/>
      <c r="L50" s="2"/>
    </row>
    <row r="51" spans="1:12" ht="18" thickBot="1" x14ac:dyDescent="0.35">
      <c r="A51" s="83"/>
      <c r="B51" s="83"/>
      <c r="C51" s="84"/>
      <c r="D51" s="85"/>
      <c r="E51" s="86"/>
      <c r="F51" s="87"/>
      <c r="G51" s="88"/>
      <c r="H51" s="93"/>
      <c r="I51" s="94"/>
      <c r="J51" s="91"/>
      <c r="K51" s="92"/>
      <c r="L51" s="2"/>
    </row>
    <row r="52" spans="1:12" ht="17.25" customHeight="1" x14ac:dyDescent="0.3">
      <c r="A52" s="12" t="s">
        <v>1</v>
      </c>
      <c r="B52" s="12" t="s">
        <v>2</v>
      </c>
      <c r="C52" s="12" t="s">
        <v>3</v>
      </c>
      <c r="D52" s="12" t="s">
        <v>62</v>
      </c>
      <c r="E52" s="12" t="s">
        <v>4</v>
      </c>
      <c r="F52" s="13" t="s">
        <v>5</v>
      </c>
      <c r="G52" s="14" t="s">
        <v>6</v>
      </c>
      <c r="H52" s="15" t="s">
        <v>237</v>
      </c>
      <c r="I52" s="14" t="s">
        <v>232</v>
      </c>
      <c r="J52" s="16" t="s">
        <v>233</v>
      </c>
      <c r="K52" s="12" t="s">
        <v>7</v>
      </c>
      <c r="L52" s="2"/>
    </row>
    <row r="53" spans="1:12" ht="18" thickBot="1" x14ac:dyDescent="0.35">
      <c r="A53" s="17"/>
      <c r="B53" s="17"/>
      <c r="C53" s="17"/>
      <c r="D53" s="17"/>
      <c r="E53" s="17"/>
      <c r="F53" s="18"/>
      <c r="G53" s="19"/>
      <c r="H53" s="20"/>
      <c r="I53" s="21"/>
      <c r="J53" s="22"/>
      <c r="K53" s="17"/>
      <c r="L53" s="2"/>
    </row>
    <row r="54" spans="1:12" ht="66" customHeight="1" thickBot="1" x14ac:dyDescent="0.35">
      <c r="A54" s="23"/>
      <c r="B54" s="23"/>
      <c r="C54" s="23"/>
      <c r="D54" s="23"/>
      <c r="E54" s="23"/>
      <c r="F54" s="24"/>
      <c r="G54" s="25" t="s">
        <v>8</v>
      </c>
      <c r="H54" s="26"/>
      <c r="I54" s="19"/>
      <c r="J54" s="27"/>
      <c r="K54" s="23"/>
      <c r="L54" s="2"/>
    </row>
    <row r="55" spans="1:12" ht="17.25" x14ac:dyDescent="0.3">
      <c r="A55" s="37">
        <f>(A49)+1</f>
        <v>36</v>
      </c>
      <c r="B55" s="37" t="s">
        <v>89</v>
      </c>
      <c r="C55" s="80" t="s">
        <v>64</v>
      </c>
      <c r="D55" s="40" t="s">
        <v>72</v>
      </c>
      <c r="E55" s="48" t="s">
        <v>90</v>
      </c>
      <c r="F55" s="81">
        <v>71.400000000000006</v>
      </c>
      <c r="G55" s="42">
        <v>836.6</v>
      </c>
      <c r="H55" s="50">
        <f t="shared" si="10"/>
        <v>306</v>
      </c>
      <c r="I55" s="44">
        <f t="shared" si="6"/>
        <v>2497.1276712328768</v>
      </c>
      <c r="J55" s="44">
        <f t="shared" si="7"/>
        <v>167.67123287671234</v>
      </c>
      <c r="K55" s="36">
        <f t="shared" si="8"/>
        <v>2664.7989041095889</v>
      </c>
      <c r="L55" s="2"/>
    </row>
    <row r="56" spans="1:12" ht="17.25" x14ac:dyDescent="0.3">
      <c r="A56" s="37">
        <f t="shared" si="9"/>
        <v>37</v>
      </c>
      <c r="B56" s="37" t="s">
        <v>91</v>
      </c>
      <c r="C56" s="80" t="s">
        <v>64</v>
      </c>
      <c r="D56" s="40" t="s">
        <v>72</v>
      </c>
      <c r="E56" s="48" t="s">
        <v>92</v>
      </c>
      <c r="F56" s="41">
        <v>71.400000000000006</v>
      </c>
      <c r="G56" s="42">
        <v>836.6</v>
      </c>
      <c r="H56" s="43">
        <f t="shared" si="10"/>
        <v>306</v>
      </c>
      <c r="I56" s="44">
        <f t="shared" si="6"/>
        <v>2497.1276712328768</v>
      </c>
      <c r="J56" s="44">
        <f t="shared" si="7"/>
        <v>167.67123287671234</v>
      </c>
      <c r="K56" s="36">
        <f t="shared" si="8"/>
        <v>2664.7989041095889</v>
      </c>
      <c r="L56" s="2"/>
    </row>
    <row r="57" spans="1:12" ht="17.25" x14ac:dyDescent="0.3">
      <c r="A57" s="37">
        <f t="shared" si="9"/>
        <v>38</v>
      </c>
      <c r="B57" s="37" t="s">
        <v>93</v>
      </c>
      <c r="C57" s="80" t="s">
        <v>64</v>
      </c>
      <c r="D57" s="40" t="s">
        <v>72</v>
      </c>
      <c r="E57" s="48" t="s">
        <v>94</v>
      </c>
      <c r="F57" s="41">
        <v>71.400000000000006</v>
      </c>
      <c r="G57" s="42">
        <v>836.6</v>
      </c>
      <c r="H57" s="43">
        <f t="shared" si="10"/>
        <v>306</v>
      </c>
      <c r="I57" s="44">
        <f t="shared" si="6"/>
        <v>2497.1276712328768</v>
      </c>
      <c r="J57" s="44">
        <f t="shared" si="7"/>
        <v>167.67123287671234</v>
      </c>
      <c r="K57" s="36">
        <f t="shared" si="8"/>
        <v>2664.7989041095889</v>
      </c>
      <c r="L57" s="2"/>
    </row>
    <row r="58" spans="1:12" ht="17.25" x14ac:dyDescent="0.3">
      <c r="A58" s="37">
        <f t="shared" si="9"/>
        <v>39</v>
      </c>
      <c r="B58" s="37" t="s">
        <v>95</v>
      </c>
      <c r="C58" s="80" t="s">
        <v>64</v>
      </c>
      <c r="D58" s="40" t="s">
        <v>72</v>
      </c>
      <c r="E58" s="48" t="s">
        <v>96</v>
      </c>
      <c r="F58" s="41">
        <v>71.400000000000006</v>
      </c>
      <c r="G58" s="42">
        <v>836.6</v>
      </c>
      <c r="H58" s="43">
        <f t="shared" si="10"/>
        <v>306</v>
      </c>
      <c r="I58" s="44">
        <f t="shared" si="6"/>
        <v>2497.1276712328768</v>
      </c>
      <c r="J58" s="44">
        <f t="shared" si="7"/>
        <v>167.67123287671234</v>
      </c>
      <c r="K58" s="36">
        <f t="shared" si="8"/>
        <v>2664.7989041095889</v>
      </c>
      <c r="L58" s="2"/>
    </row>
    <row r="59" spans="1:12" ht="17.25" x14ac:dyDescent="0.3">
      <c r="A59" s="37">
        <f t="shared" si="9"/>
        <v>40</v>
      </c>
      <c r="B59" s="37" t="s">
        <v>97</v>
      </c>
      <c r="C59" s="80" t="s">
        <v>64</v>
      </c>
      <c r="D59" s="40" t="s">
        <v>72</v>
      </c>
      <c r="E59" s="48" t="s">
        <v>98</v>
      </c>
      <c r="F59" s="41">
        <v>71.400000000000006</v>
      </c>
      <c r="G59" s="42">
        <v>836.6</v>
      </c>
      <c r="H59" s="43">
        <f t="shared" ref="H59:H65" si="11">($H$6)</f>
        <v>306</v>
      </c>
      <c r="I59" s="44">
        <f t="shared" si="6"/>
        <v>2497.1276712328768</v>
      </c>
      <c r="J59" s="44">
        <f t="shared" si="7"/>
        <v>167.67123287671234</v>
      </c>
      <c r="K59" s="36">
        <f t="shared" si="8"/>
        <v>2664.7989041095889</v>
      </c>
      <c r="L59" s="2"/>
    </row>
    <row r="60" spans="1:12" ht="17.25" x14ac:dyDescent="0.3">
      <c r="A60" s="37">
        <f t="shared" si="9"/>
        <v>41</v>
      </c>
      <c r="B60" s="37" t="s">
        <v>99</v>
      </c>
      <c r="C60" s="80" t="s">
        <v>64</v>
      </c>
      <c r="D60" s="40" t="s">
        <v>72</v>
      </c>
      <c r="E60" s="95" t="s">
        <v>100</v>
      </c>
      <c r="F60" s="41">
        <v>71.400000000000006</v>
      </c>
      <c r="G60" s="42">
        <v>836.6</v>
      </c>
      <c r="H60" s="43">
        <f t="shared" si="11"/>
        <v>306</v>
      </c>
      <c r="I60" s="44">
        <f t="shared" si="6"/>
        <v>2497.1276712328768</v>
      </c>
      <c r="J60" s="44">
        <f t="shared" si="7"/>
        <v>167.67123287671234</v>
      </c>
      <c r="K60" s="36">
        <f t="shared" si="8"/>
        <v>2664.7989041095889</v>
      </c>
      <c r="L60" s="2"/>
    </row>
    <row r="61" spans="1:12" ht="17.25" x14ac:dyDescent="0.3">
      <c r="A61" s="37">
        <f t="shared" si="9"/>
        <v>42</v>
      </c>
      <c r="B61" s="37" t="s">
        <v>101</v>
      </c>
      <c r="C61" s="80" t="s">
        <v>64</v>
      </c>
      <c r="D61" s="40" t="s">
        <v>72</v>
      </c>
      <c r="E61" s="48" t="s">
        <v>102</v>
      </c>
      <c r="F61" s="41">
        <v>71.400000000000006</v>
      </c>
      <c r="G61" s="42">
        <v>836.6</v>
      </c>
      <c r="H61" s="43">
        <f t="shared" si="11"/>
        <v>306</v>
      </c>
      <c r="I61" s="44">
        <f t="shared" si="6"/>
        <v>2497.1276712328768</v>
      </c>
      <c r="J61" s="44">
        <f t="shared" si="7"/>
        <v>167.67123287671234</v>
      </c>
      <c r="K61" s="36">
        <f t="shared" si="8"/>
        <v>2664.7989041095889</v>
      </c>
      <c r="L61" s="2"/>
    </row>
    <row r="62" spans="1:12" ht="17.25" x14ac:dyDescent="0.3">
      <c r="A62" s="37">
        <f t="shared" si="9"/>
        <v>43</v>
      </c>
      <c r="B62" s="37" t="s">
        <v>103</v>
      </c>
      <c r="C62" s="80" t="s">
        <v>64</v>
      </c>
      <c r="D62" s="40" t="s">
        <v>72</v>
      </c>
      <c r="E62" s="48" t="s">
        <v>104</v>
      </c>
      <c r="F62" s="81">
        <v>71.400000000000006</v>
      </c>
      <c r="G62" s="42">
        <v>836.6</v>
      </c>
      <c r="H62" s="50">
        <f t="shared" si="11"/>
        <v>306</v>
      </c>
      <c r="I62" s="44">
        <f t="shared" si="6"/>
        <v>2497.1276712328768</v>
      </c>
      <c r="J62" s="44">
        <f t="shared" si="7"/>
        <v>167.67123287671234</v>
      </c>
      <c r="K62" s="36">
        <f t="shared" si="8"/>
        <v>2664.7989041095889</v>
      </c>
      <c r="L62" s="2"/>
    </row>
    <row r="63" spans="1:12" ht="17.25" x14ac:dyDescent="0.3">
      <c r="A63" s="37">
        <f t="shared" si="9"/>
        <v>44</v>
      </c>
      <c r="B63" s="37" t="s">
        <v>105</v>
      </c>
      <c r="C63" s="80" t="s">
        <v>64</v>
      </c>
      <c r="D63" s="40" t="s">
        <v>72</v>
      </c>
      <c r="E63" s="48" t="s">
        <v>106</v>
      </c>
      <c r="F63" s="81">
        <v>71.400000000000006</v>
      </c>
      <c r="G63" s="42">
        <v>836.6</v>
      </c>
      <c r="H63" s="50">
        <f t="shared" si="11"/>
        <v>306</v>
      </c>
      <c r="I63" s="44">
        <f t="shared" si="6"/>
        <v>2497.1276712328768</v>
      </c>
      <c r="J63" s="44">
        <f t="shared" si="7"/>
        <v>167.67123287671234</v>
      </c>
      <c r="K63" s="36">
        <f t="shared" si="8"/>
        <v>2664.7989041095889</v>
      </c>
      <c r="L63" s="2"/>
    </row>
    <row r="64" spans="1:12" ht="19.5" customHeight="1" x14ac:dyDescent="0.3">
      <c r="A64" s="37">
        <f t="shared" si="9"/>
        <v>45</v>
      </c>
      <c r="B64" s="37" t="s">
        <v>107</v>
      </c>
      <c r="C64" s="80" t="s">
        <v>64</v>
      </c>
      <c r="D64" s="47" t="s">
        <v>72</v>
      </c>
      <c r="E64" s="48" t="s">
        <v>108</v>
      </c>
      <c r="F64" s="81">
        <v>71.400000000000006</v>
      </c>
      <c r="G64" s="42">
        <v>836.6</v>
      </c>
      <c r="H64" s="50">
        <f t="shared" si="11"/>
        <v>306</v>
      </c>
      <c r="I64" s="44">
        <f t="shared" si="6"/>
        <v>2497.1276712328768</v>
      </c>
      <c r="J64" s="44">
        <f t="shared" si="7"/>
        <v>167.67123287671234</v>
      </c>
      <c r="K64" s="36">
        <f t="shared" si="8"/>
        <v>2664.7989041095889</v>
      </c>
      <c r="L64" s="2"/>
    </row>
    <row r="65" spans="1:12" ht="17.25" x14ac:dyDescent="0.3">
      <c r="A65" s="37">
        <f t="shared" si="9"/>
        <v>46</v>
      </c>
      <c r="B65" s="37" t="s">
        <v>109</v>
      </c>
      <c r="C65" s="80" t="s">
        <v>64</v>
      </c>
      <c r="D65" s="47" t="s">
        <v>72</v>
      </c>
      <c r="E65" s="40" t="s">
        <v>110</v>
      </c>
      <c r="F65" s="81">
        <v>71.400000000000006</v>
      </c>
      <c r="G65" s="42">
        <v>836.6</v>
      </c>
      <c r="H65" s="50">
        <f t="shared" si="11"/>
        <v>306</v>
      </c>
      <c r="I65" s="44">
        <f t="shared" si="6"/>
        <v>2497.1276712328768</v>
      </c>
      <c r="J65" s="44">
        <f t="shared" si="7"/>
        <v>167.67123287671234</v>
      </c>
      <c r="K65" s="36">
        <f t="shared" si="8"/>
        <v>2664.7989041095889</v>
      </c>
      <c r="L65" s="2"/>
    </row>
    <row r="66" spans="1:12" ht="17.25" x14ac:dyDescent="0.3">
      <c r="A66" s="37">
        <f>(A65)+1</f>
        <v>47</v>
      </c>
      <c r="B66" s="37" t="s">
        <v>111</v>
      </c>
      <c r="C66" s="80" t="s">
        <v>64</v>
      </c>
      <c r="D66" s="47" t="s">
        <v>72</v>
      </c>
      <c r="E66" s="48" t="s">
        <v>112</v>
      </c>
      <c r="F66" s="81">
        <v>71.400000000000006</v>
      </c>
      <c r="G66" s="42">
        <v>836.6</v>
      </c>
      <c r="H66" s="50">
        <f t="shared" ref="H66:H76" si="12">($H$6)</f>
        <v>306</v>
      </c>
      <c r="I66" s="44">
        <f t="shared" ref="I66:I91" si="13">F66*30*H66/365+G66*H66/365</f>
        <v>2497.1276712328768</v>
      </c>
      <c r="J66" s="44">
        <f t="shared" si="7"/>
        <v>167.67123287671234</v>
      </c>
      <c r="K66" s="36">
        <f t="shared" si="8"/>
        <v>2664.7989041095889</v>
      </c>
      <c r="L66" s="2"/>
    </row>
    <row r="67" spans="1:12" ht="17.25" x14ac:dyDescent="0.3">
      <c r="A67" s="37">
        <f t="shared" ref="A67:A91" si="14">(A66)+1</f>
        <v>48</v>
      </c>
      <c r="B67" s="37" t="s">
        <v>113</v>
      </c>
      <c r="C67" s="80" t="s">
        <v>64</v>
      </c>
      <c r="D67" s="47" t="s">
        <v>74</v>
      </c>
      <c r="E67" s="48" t="s">
        <v>114</v>
      </c>
      <c r="F67" s="81">
        <v>71.400000000000006</v>
      </c>
      <c r="G67" s="42">
        <v>836.6</v>
      </c>
      <c r="H67" s="50">
        <f t="shared" si="12"/>
        <v>306</v>
      </c>
      <c r="I67" s="44">
        <f t="shared" si="13"/>
        <v>2497.1276712328768</v>
      </c>
      <c r="J67" s="44">
        <f t="shared" si="7"/>
        <v>167.67123287671234</v>
      </c>
      <c r="K67" s="36">
        <f t="shared" si="8"/>
        <v>2664.7989041095889</v>
      </c>
      <c r="L67" s="2"/>
    </row>
    <row r="68" spans="1:12" ht="17.25" x14ac:dyDescent="0.3">
      <c r="A68" s="37">
        <f>(A67)+1</f>
        <v>49</v>
      </c>
      <c r="B68" s="37" t="s">
        <v>115</v>
      </c>
      <c r="C68" s="80" t="s">
        <v>64</v>
      </c>
      <c r="D68" s="47" t="s">
        <v>22</v>
      </c>
      <c r="E68" s="40" t="s">
        <v>116</v>
      </c>
      <c r="F68" s="96">
        <v>71.400000000000006</v>
      </c>
      <c r="G68" s="42">
        <v>836.6</v>
      </c>
      <c r="H68" s="50">
        <f t="shared" si="12"/>
        <v>306</v>
      </c>
      <c r="I68" s="44">
        <f t="shared" si="13"/>
        <v>2497.1276712328768</v>
      </c>
      <c r="J68" s="44">
        <f>200*H68/365</f>
        <v>167.67123287671234</v>
      </c>
      <c r="K68" s="36">
        <f>(I68+J68)</f>
        <v>2664.7989041095889</v>
      </c>
      <c r="L68" s="2"/>
    </row>
    <row r="69" spans="1:12" ht="18" customHeight="1" x14ac:dyDescent="0.3">
      <c r="A69" s="37">
        <f t="shared" si="14"/>
        <v>50</v>
      </c>
      <c r="B69" s="37" t="s">
        <v>117</v>
      </c>
      <c r="C69" s="80" t="s">
        <v>118</v>
      </c>
      <c r="D69" s="47" t="s">
        <v>22</v>
      </c>
      <c r="E69" s="40" t="s">
        <v>119</v>
      </c>
      <c r="F69" s="41">
        <v>71.400000000000006</v>
      </c>
      <c r="G69" s="42">
        <v>836.6</v>
      </c>
      <c r="H69" s="50">
        <f t="shared" si="12"/>
        <v>306</v>
      </c>
      <c r="I69" s="44">
        <f t="shared" si="13"/>
        <v>2497.1276712328768</v>
      </c>
      <c r="J69" s="44">
        <f t="shared" ref="J69:J91" si="15">200*H69/365</f>
        <v>167.67123287671234</v>
      </c>
      <c r="K69" s="36">
        <f t="shared" ref="K69:K91" si="16">(I69+J69)</f>
        <v>2664.7989041095889</v>
      </c>
      <c r="L69" s="2"/>
    </row>
    <row r="70" spans="1:12" ht="17.25" x14ac:dyDescent="0.3">
      <c r="A70" s="37">
        <f t="shared" si="14"/>
        <v>51</v>
      </c>
      <c r="B70" s="37" t="s">
        <v>120</v>
      </c>
      <c r="C70" s="80" t="s">
        <v>64</v>
      </c>
      <c r="D70" s="47" t="s">
        <v>22</v>
      </c>
      <c r="E70" s="48" t="s">
        <v>121</v>
      </c>
      <c r="F70" s="41">
        <v>71.400000000000006</v>
      </c>
      <c r="G70" s="42">
        <v>836.6</v>
      </c>
      <c r="H70" s="50">
        <f t="shared" si="12"/>
        <v>306</v>
      </c>
      <c r="I70" s="44">
        <f t="shared" si="13"/>
        <v>2497.1276712328768</v>
      </c>
      <c r="J70" s="44">
        <f t="shared" si="15"/>
        <v>167.67123287671234</v>
      </c>
      <c r="K70" s="36">
        <f t="shared" si="16"/>
        <v>2664.7989041095889</v>
      </c>
      <c r="L70" s="2"/>
    </row>
    <row r="71" spans="1:12" ht="18" customHeight="1" x14ac:dyDescent="0.3">
      <c r="A71" s="37">
        <f t="shared" si="14"/>
        <v>52</v>
      </c>
      <c r="B71" s="37" t="s">
        <v>122</v>
      </c>
      <c r="C71" s="80" t="s">
        <v>64</v>
      </c>
      <c r="D71" s="39" t="s">
        <v>22</v>
      </c>
      <c r="E71" s="40" t="s">
        <v>123</v>
      </c>
      <c r="F71" s="41">
        <v>71.400000000000006</v>
      </c>
      <c r="G71" s="42">
        <v>836.6</v>
      </c>
      <c r="H71" s="50">
        <f t="shared" si="12"/>
        <v>306</v>
      </c>
      <c r="I71" s="44">
        <f t="shared" si="13"/>
        <v>2497.1276712328768</v>
      </c>
      <c r="J71" s="44">
        <f t="shared" si="15"/>
        <v>167.67123287671234</v>
      </c>
      <c r="K71" s="36">
        <f t="shared" si="16"/>
        <v>2664.7989041095889</v>
      </c>
      <c r="L71" s="2"/>
    </row>
    <row r="72" spans="1:12" ht="17.25" x14ac:dyDescent="0.3">
      <c r="A72" s="37">
        <f t="shared" si="14"/>
        <v>53</v>
      </c>
      <c r="B72" s="37" t="s">
        <v>124</v>
      </c>
      <c r="C72" s="80" t="s">
        <v>64</v>
      </c>
      <c r="D72" s="47" t="s">
        <v>22</v>
      </c>
      <c r="E72" s="46" t="s">
        <v>125</v>
      </c>
      <c r="F72" s="41">
        <v>71.400000000000006</v>
      </c>
      <c r="G72" s="42">
        <v>836.6</v>
      </c>
      <c r="H72" s="50">
        <f t="shared" si="12"/>
        <v>306</v>
      </c>
      <c r="I72" s="44">
        <f t="shared" si="13"/>
        <v>2497.1276712328768</v>
      </c>
      <c r="J72" s="44">
        <f t="shared" si="15"/>
        <v>167.67123287671234</v>
      </c>
      <c r="K72" s="36">
        <f t="shared" si="16"/>
        <v>2664.7989041095889</v>
      </c>
      <c r="L72" s="2"/>
    </row>
    <row r="73" spans="1:12" ht="17.25" x14ac:dyDescent="0.3">
      <c r="A73" s="37">
        <f t="shared" si="14"/>
        <v>54</v>
      </c>
      <c r="B73" s="37" t="s">
        <v>126</v>
      </c>
      <c r="C73" s="80" t="s">
        <v>64</v>
      </c>
      <c r="D73" s="47" t="s">
        <v>22</v>
      </c>
      <c r="E73" s="40" t="s">
        <v>127</v>
      </c>
      <c r="F73" s="41">
        <v>71.400000000000006</v>
      </c>
      <c r="G73" s="42">
        <v>836.6</v>
      </c>
      <c r="H73" s="50">
        <f t="shared" si="12"/>
        <v>306</v>
      </c>
      <c r="I73" s="44">
        <f t="shared" si="13"/>
        <v>2497.1276712328768</v>
      </c>
      <c r="J73" s="44">
        <f t="shared" si="15"/>
        <v>167.67123287671234</v>
      </c>
      <c r="K73" s="36">
        <f t="shared" si="16"/>
        <v>2664.7989041095889</v>
      </c>
      <c r="L73" s="2"/>
    </row>
    <row r="74" spans="1:12" ht="17.25" x14ac:dyDescent="0.3">
      <c r="A74" s="37">
        <f t="shared" si="14"/>
        <v>55</v>
      </c>
      <c r="B74" s="37" t="s">
        <v>128</v>
      </c>
      <c r="C74" s="80" t="s">
        <v>64</v>
      </c>
      <c r="D74" s="47" t="s">
        <v>22</v>
      </c>
      <c r="E74" s="40" t="s">
        <v>129</v>
      </c>
      <c r="F74" s="41">
        <v>71.400000000000006</v>
      </c>
      <c r="G74" s="42">
        <v>836.6</v>
      </c>
      <c r="H74" s="50">
        <f t="shared" si="12"/>
        <v>306</v>
      </c>
      <c r="I74" s="44">
        <f t="shared" si="13"/>
        <v>2497.1276712328768</v>
      </c>
      <c r="J74" s="44">
        <f t="shared" si="15"/>
        <v>167.67123287671234</v>
      </c>
      <c r="K74" s="36">
        <f t="shared" si="16"/>
        <v>2664.7989041095889</v>
      </c>
      <c r="L74" s="2"/>
    </row>
    <row r="75" spans="1:12" ht="17.25" x14ac:dyDescent="0.3">
      <c r="A75" s="37">
        <f t="shared" si="14"/>
        <v>56</v>
      </c>
      <c r="B75" s="37" t="s">
        <v>130</v>
      </c>
      <c r="C75" s="80" t="s">
        <v>64</v>
      </c>
      <c r="D75" s="47" t="s">
        <v>22</v>
      </c>
      <c r="E75" s="40" t="s">
        <v>131</v>
      </c>
      <c r="F75" s="41">
        <v>71.400000000000006</v>
      </c>
      <c r="G75" s="42">
        <v>836.6</v>
      </c>
      <c r="H75" s="50">
        <f t="shared" si="12"/>
        <v>306</v>
      </c>
      <c r="I75" s="44">
        <f t="shared" si="13"/>
        <v>2497.1276712328768</v>
      </c>
      <c r="J75" s="44">
        <f t="shared" si="15"/>
        <v>167.67123287671234</v>
      </c>
      <c r="K75" s="36">
        <f t="shared" si="16"/>
        <v>2664.7989041095889</v>
      </c>
      <c r="L75" s="2"/>
    </row>
    <row r="76" spans="1:12" ht="17.25" x14ac:dyDescent="0.3">
      <c r="A76" s="37">
        <f t="shared" si="14"/>
        <v>57</v>
      </c>
      <c r="B76" s="37" t="s">
        <v>132</v>
      </c>
      <c r="C76" s="80" t="s">
        <v>64</v>
      </c>
      <c r="D76" s="47" t="s">
        <v>22</v>
      </c>
      <c r="E76" s="40" t="s">
        <v>133</v>
      </c>
      <c r="F76" s="41">
        <v>71.400000000000006</v>
      </c>
      <c r="G76" s="42">
        <v>836.6</v>
      </c>
      <c r="H76" s="50">
        <f t="shared" si="12"/>
        <v>306</v>
      </c>
      <c r="I76" s="44">
        <f t="shared" si="13"/>
        <v>2497.1276712328768</v>
      </c>
      <c r="J76" s="44">
        <f t="shared" si="15"/>
        <v>167.67123287671234</v>
      </c>
      <c r="K76" s="36">
        <f t="shared" si="16"/>
        <v>2664.7989041095889</v>
      </c>
      <c r="L76" s="2"/>
    </row>
    <row r="77" spans="1:12" ht="17.25" x14ac:dyDescent="0.3">
      <c r="A77" s="37">
        <f t="shared" si="14"/>
        <v>58</v>
      </c>
      <c r="B77" s="37" t="s">
        <v>134</v>
      </c>
      <c r="C77" s="80" t="s">
        <v>64</v>
      </c>
      <c r="D77" s="47" t="s">
        <v>22</v>
      </c>
      <c r="E77" s="40" t="s">
        <v>135</v>
      </c>
      <c r="F77" s="41">
        <v>71.400000000000006</v>
      </c>
      <c r="G77" s="42">
        <v>836.6</v>
      </c>
      <c r="H77" s="50">
        <f t="shared" ref="H77:H87" si="17">($H$6)</f>
        <v>306</v>
      </c>
      <c r="I77" s="44">
        <f t="shared" si="13"/>
        <v>2497.1276712328768</v>
      </c>
      <c r="J77" s="44">
        <f t="shared" si="15"/>
        <v>167.67123287671234</v>
      </c>
      <c r="K77" s="36">
        <f t="shared" si="16"/>
        <v>2664.7989041095889</v>
      </c>
      <c r="L77" s="2"/>
    </row>
    <row r="78" spans="1:12" ht="17.25" x14ac:dyDescent="0.3">
      <c r="A78" s="37">
        <f t="shared" si="14"/>
        <v>59</v>
      </c>
      <c r="B78" s="37" t="s">
        <v>136</v>
      </c>
      <c r="C78" s="80" t="s">
        <v>64</v>
      </c>
      <c r="D78" s="47" t="s">
        <v>22</v>
      </c>
      <c r="E78" s="40" t="s">
        <v>137</v>
      </c>
      <c r="F78" s="41">
        <v>71.400000000000006</v>
      </c>
      <c r="G78" s="42">
        <v>836.6</v>
      </c>
      <c r="H78" s="50">
        <f t="shared" si="17"/>
        <v>306</v>
      </c>
      <c r="I78" s="44">
        <f t="shared" si="13"/>
        <v>2497.1276712328768</v>
      </c>
      <c r="J78" s="44">
        <f t="shared" si="15"/>
        <v>167.67123287671234</v>
      </c>
      <c r="K78" s="36">
        <f t="shared" si="16"/>
        <v>2664.7989041095889</v>
      </c>
      <c r="L78" s="2"/>
    </row>
    <row r="79" spans="1:12" ht="17.25" x14ac:dyDescent="0.3">
      <c r="A79" s="37">
        <f t="shared" si="14"/>
        <v>60</v>
      </c>
      <c r="B79" s="37" t="s">
        <v>138</v>
      </c>
      <c r="C79" s="80" t="s">
        <v>64</v>
      </c>
      <c r="D79" s="47" t="s">
        <v>22</v>
      </c>
      <c r="E79" s="40" t="s">
        <v>139</v>
      </c>
      <c r="F79" s="41">
        <v>71.400000000000006</v>
      </c>
      <c r="G79" s="42">
        <v>836.6</v>
      </c>
      <c r="H79" s="50">
        <f t="shared" si="17"/>
        <v>306</v>
      </c>
      <c r="I79" s="44">
        <f t="shared" si="13"/>
        <v>2497.1276712328768</v>
      </c>
      <c r="J79" s="44">
        <f t="shared" si="15"/>
        <v>167.67123287671234</v>
      </c>
      <c r="K79" s="36">
        <f t="shared" si="16"/>
        <v>2664.7989041095889</v>
      </c>
      <c r="L79" s="2"/>
    </row>
    <row r="80" spans="1:12" ht="17.25" x14ac:dyDescent="0.3">
      <c r="A80" s="37">
        <f t="shared" si="14"/>
        <v>61</v>
      </c>
      <c r="B80" s="37" t="s">
        <v>140</v>
      </c>
      <c r="C80" s="80" t="s">
        <v>64</v>
      </c>
      <c r="D80" s="47" t="s">
        <v>22</v>
      </c>
      <c r="E80" s="40" t="s">
        <v>141</v>
      </c>
      <c r="F80" s="41">
        <v>71.400000000000006</v>
      </c>
      <c r="G80" s="42">
        <v>836.6</v>
      </c>
      <c r="H80" s="50">
        <f t="shared" si="17"/>
        <v>306</v>
      </c>
      <c r="I80" s="44">
        <f t="shared" si="13"/>
        <v>2497.1276712328768</v>
      </c>
      <c r="J80" s="44">
        <f t="shared" si="15"/>
        <v>167.67123287671234</v>
      </c>
      <c r="K80" s="36">
        <f t="shared" si="16"/>
        <v>2664.7989041095889</v>
      </c>
      <c r="L80" s="2"/>
    </row>
    <row r="81" spans="1:12" ht="17.25" x14ac:dyDescent="0.3">
      <c r="A81" s="37">
        <f t="shared" si="14"/>
        <v>62</v>
      </c>
      <c r="B81" s="37" t="s">
        <v>142</v>
      </c>
      <c r="C81" s="80" t="s">
        <v>64</v>
      </c>
      <c r="D81" s="47" t="s">
        <v>22</v>
      </c>
      <c r="E81" s="40" t="s">
        <v>143</v>
      </c>
      <c r="F81" s="41">
        <v>71.400000000000006</v>
      </c>
      <c r="G81" s="42">
        <v>836.6</v>
      </c>
      <c r="H81" s="50">
        <f t="shared" si="17"/>
        <v>306</v>
      </c>
      <c r="I81" s="44">
        <f t="shared" si="13"/>
        <v>2497.1276712328768</v>
      </c>
      <c r="J81" s="44">
        <f t="shared" si="15"/>
        <v>167.67123287671234</v>
      </c>
      <c r="K81" s="36">
        <f t="shared" si="16"/>
        <v>2664.7989041095889</v>
      </c>
      <c r="L81" s="2"/>
    </row>
    <row r="82" spans="1:12" ht="17.25" x14ac:dyDescent="0.3">
      <c r="A82" s="37">
        <f t="shared" si="14"/>
        <v>63</v>
      </c>
      <c r="B82" s="37" t="s">
        <v>144</v>
      </c>
      <c r="C82" s="80" t="s">
        <v>64</v>
      </c>
      <c r="D82" s="47" t="s">
        <v>22</v>
      </c>
      <c r="E82" s="48" t="s">
        <v>145</v>
      </c>
      <c r="F82" s="41">
        <v>71.400000000000006</v>
      </c>
      <c r="G82" s="42">
        <v>836.6</v>
      </c>
      <c r="H82" s="50">
        <f t="shared" si="17"/>
        <v>306</v>
      </c>
      <c r="I82" s="44">
        <f t="shared" si="13"/>
        <v>2497.1276712328768</v>
      </c>
      <c r="J82" s="44">
        <f t="shared" si="15"/>
        <v>167.67123287671234</v>
      </c>
      <c r="K82" s="36">
        <f t="shared" si="16"/>
        <v>2664.7989041095889</v>
      </c>
      <c r="L82" s="2"/>
    </row>
    <row r="83" spans="1:12" ht="17.25" x14ac:dyDescent="0.3">
      <c r="A83" s="37">
        <f t="shared" si="14"/>
        <v>64</v>
      </c>
      <c r="B83" s="37" t="s">
        <v>146</v>
      </c>
      <c r="C83" s="80" t="s">
        <v>64</v>
      </c>
      <c r="D83" s="47" t="s">
        <v>22</v>
      </c>
      <c r="E83" s="48" t="s">
        <v>147</v>
      </c>
      <c r="F83" s="41">
        <v>71.400000000000006</v>
      </c>
      <c r="G83" s="42">
        <v>836.6</v>
      </c>
      <c r="H83" s="50">
        <f t="shared" si="17"/>
        <v>306</v>
      </c>
      <c r="I83" s="44">
        <f t="shared" si="13"/>
        <v>2497.1276712328768</v>
      </c>
      <c r="J83" s="44">
        <f t="shared" si="15"/>
        <v>167.67123287671234</v>
      </c>
      <c r="K83" s="36">
        <f t="shared" si="16"/>
        <v>2664.7989041095889</v>
      </c>
      <c r="L83" s="2"/>
    </row>
    <row r="84" spans="1:12" ht="17.25" x14ac:dyDescent="0.3">
      <c r="A84" s="37">
        <f t="shared" si="14"/>
        <v>65</v>
      </c>
      <c r="B84" s="37" t="s">
        <v>148</v>
      </c>
      <c r="C84" s="80" t="s">
        <v>64</v>
      </c>
      <c r="D84" s="47" t="s">
        <v>22</v>
      </c>
      <c r="E84" s="48" t="s">
        <v>149</v>
      </c>
      <c r="F84" s="81">
        <v>71.400000000000006</v>
      </c>
      <c r="G84" s="42">
        <v>836.6</v>
      </c>
      <c r="H84" s="50">
        <f t="shared" si="17"/>
        <v>306</v>
      </c>
      <c r="I84" s="44">
        <f t="shared" si="13"/>
        <v>2497.1276712328768</v>
      </c>
      <c r="J84" s="44">
        <f t="shared" si="15"/>
        <v>167.67123287671234</v>
      </c>
      <c r="K84" s="36">
        <f t="shared" si="16"/>
        <v>2664.7989041095889</v>
      </c>
      <c r="L84" s="2"/>
    </row>
    <row r="85" spans="1:12" ht="17.25" x14ac:dyDescent="0.3">
      <c r="A85" s="37">
        <f t="shared" si="14"/>
        <v>66</v>
      </c>
      <c r="B85" s="37" t="s">
        <v>150</v>
      </c>
      <c r="C85" s="80" t="s">
        <v>64</v>
      </c>
      <c r="D85" s="47" t="s">
        <v>22</v>
      </c>
      <c r="E85" s="48" t="s">
        <v>151</v>
      </c>
      <c r="F85" s="81">
        <v>71.400000000000006</v>
      </c>
      <c r="G85" s="42">
        <v>836.6</v>
      </c>
      <c r="H85" s="50">
        <f t="shared" si="17"/>
        <v>306</v>
      </c>
      <c r="I85" s="44">
        <f t="shared" si="13"/>
        <v>2497.1276712328768</v>
      </c>
      <c r="J85" s="44">
        <f t="shared" si="15"/>
        <v>167.67123287671234</v>
      </c>
      <c r="K85" s="36">
        <f t="shared" si="16"/>
        <v>2664.7989041095889</v>
      </c>
      <c r="L85" s="2"/>
    </row>
    <row r="86" spans="1:12" ht="17.25" x14ac:dyDescent="0.3">
      <c r="A86" s="37">
        <f t="shared" si="14"/>
        <v>67</v>
      </c>
      <c r="B86" s="37" t="s">
        <v>152</v>
      </c>
      <c r="C86" s="80" t="s">
        <v>64</v>
      </c>
      <c r="D86" s="47" t="s">
        <v>22</v>
      </c>
      <c r="E86" s="48" t="s">
        <v>153</v>
      </c>
      <c r="F86" s="81">
        <v>71.400000000000006</v>
      </c>
      <c r="G86" s="42">
        <v>836.6</v>
      </c>
      <c r="H86" s="50">
        <f t="shared" si="17"/>
        <v>306</v>
      </c>
      <c r="I86" s="44">
        <f t="shared" si="13"/>
        <v>2497.1276712328768</v>
      </c>
      <c r="J86" s="44">
        <f t="shared" si="15"/>
        <v>167.67123287671234</v>
      </c>
      <c r="K86" s="36">
        <f t="shared" si="16"/>
        <v>2664.7989041095889</v>
      </c>
      <c r="L86" s="2"/>
    </row>
    <row r="87" spans="1:12" ht="17.25" x14ac:dyDescent="0.3">
      <c r="A87" s="37">
        <f t="shared" si="14"/>
        <v>68</v>
      </c>
      <c r="B87" s="37" t="s">
        <v>154</v>
      </c>
      <c r="C87" s="80" t="s">
        <v>118</v>
      </c>
      <c r="D87" s="47" t="s">
        <v>22</v>
      </c>
      <c r="E87" s="48" t="s">
        <v>155</v>
      </c>
      <c r="F87" s="41">
        <v>71.400000000000006</v>
      </c>
      <c r="G87" s="42">
        <v>836.6</v>
      </c>
      <c r="H87" s="43">
        <f t="shared" si="17"/>
        <v>306</v>
      </c>
      <c r="I87" s="44">
        <f t="shared" si="13"/>
        <v>2497.1276712328768</v>
      </c>
      <c r="J87" s="44">
        <f t="shared" si="15"/>
        <v>167.67123287671234</v>
      </c>
      <c r="K87" s="36">
        <f t="shared" si="16"/>
        <v>2664.7989041095889</v>
      </c>
      <c r="L87" s="2"/>
    </row>
    <row r="88" spans="1:12" ht="17.25" x14ac:dyDescent="0.3">
      <c r="A88" s="37">
        <f t="shared" si="14"/>
        <v>69</v>
      </c>
      <c r="B88" s="97" t="s">
        <v>156</v>
      </c>
      <c r="C88" s="98" t="s">
        <v>64</v>
      </c>
      <c r="D88" s="99" t="s">
        <v>22</v>
      </c>
      <c r="E88" s="100" t="s">
        <v>157</v>
      </c>
      <c r="F88" s="61">
        <v>71.400000000000006</v>
      </c>
      <c r="G88" s="101">
        <v>836.6</v>
      </c>
      <c r="H88" s="43">
        <f>($H$6)</f>
        <v>306</v>
      </c>
      <c r="I88" s="44">
        <f t="shared" si="13"/>
        <v>2497.1276712328768</v>
      </c>
      <c r="J88" s="44">
        <f t="shared" si="15"/>
        <v>167.67123287671234</v>
      </c>
      <c r="K88" s="36">
        <f t="shared" si="16"/>
        <v>2664.7989041095889</v>
      </c>
      <c r="L88" s="2"/>
    </row>
    <row r="89" spans="1:12" ht="17.25" x14ac:dyDescent="0.3">
      <c r="A89" s="37">
        <f t="shared" si="14"/>
        <v>70</v>
      </c>
      <c r="B89" s="37" t="s">
        <v>158</v>
      </c>
      <c r="C89" s="80" t="s">
        <v>64</v>
      </c>
      <c r="D89" s="47" t="s">
        <v>159</v>
      </c>
      <c r="E89" s="48" t="s">
        <v>160</v>
      </c>
      <c r="F89" s="41">
        <v>71.400000000000006</v>
      </c>
      <c r="G89" s="42">
        <v>836.6</v>
      </c>
      <c r="H89" s="43">
        <f>($H$6)</f>
        <v>306</v>
      </c>
      <c r="I89" s="44">
        <f t="shared" si="13"/>
        <v>2497.1276712328768</v>
      </c>
      <c r="J89" s="44">
        <f t="shared" si="15"/>
        <v>167.67123287671234</v>
      </c>
      <c r="K89" s="36">
        <f t="shared" si="16"/>
        <v>2664.7989041095889</v>
      </c>
      <c r="L89" s="2"/>
    </row>
    <row r="90" spans="1:12" ht="17.25" x14ac:dyDescent="0.3">
      <c r="A90" s="37">
        <f t="shared" si="14"/>
        <v>71</v>
      </c>
      <c r="B90" s="38" t="s">
        <v>161</v>
      </c>
      <c r="C90" s="46" t="s">
        <v>64</v>
      </c>
      <c r="D90" s="40" t="s">
        <v>159</v>
      </c>
      <c r="E90" s="82" t="s">
        <v>162</v>
      </c>
      <c r="F90" s="41">
        <v>71.400000000000006</v>
      </c>
      <c r="G90" s="52">
        <v>836.6</v>
      </c>
      <c r="H90" s="53" t="s">
        <v>241</v>
      </c>
      <c r="I90" s="54">
        <f t="shared" si="13"/>
        <v>1501.540821917808</v>
      </c>
      <c r="J90" s="54">
        <f t="shared" si="15"/>
        <v>100.82191780821918</v>
      </c>
      <c r="K90" s="36">
        <f t="shared" si="16"/>
        <v>1602.3627397260273</v>
      </c>
      <c r="L90" s="2"/>
    </row>
    <row r="91" spans="1:12" ht="18" thickBot="1" x14ac:dyDescent="0.35">
      <c r="A91" s="37">
        <f t="shared" si="14"/>
        <v>72</v>
      </c>
      <c r="B91" s="37" t="s">
        <v>163</v>
      </c>
      <c r="C91" s="80" t="s">
        <v>64</v>
      </c>
      <c r="D91" s="47" t="s">
        <v>159</v>
      </c>
      <c r="E91" s="102" t="s">
        <v>164</v>
      </c>
      <c r="F91" s="41">
        <v>71.400000000000006</v>
      </c>
      <c r="G91" s="52">
        <v>836.6</v>
      </c>
      <c r="H91" s="53" t="s">
        <v>241</v>
      </c>
      <c r="I91" s="54">
        <f t="shared" si="13"/>
        <v>1501.540821917808</v>
      </c>
      <c r="J91" s="54">
        <f t="shared" si="15"/>
        <v>100.82191780821918</v>
      </c>
      <c r="K91" s="36">
        <f t="shared" si="16"/>
        <v>1602.3627397260273</v>
      </c>
      <c r="L91" s="2"/>
    </row>
    <row r="92" spans="1:12" ht="18" thickBot="1" x14ac:dyDescent="0.35">
      <c r="A92" s="63" t="s">
        <v>60</v>
      </c>
      <c r="B92" s="64"/>
      <c r="C92" s="64"/>
      <c r="D92" s="64"/>
      <c r="E92" s="64"/>
      <c r="F92" s="64"/>
      <c r="G92" s="103">
        <f>SUM(G38:G90)</f>
        <v>40156.799999999967</v>
      </c>
      <c r="H92" s="104"/>
      <c r="I92" s="103">
        <f>SUM(I38:I91)</f>
        <v>119119.51835616451</v>
      </c>
      <c r="J92" s="103">
        <f>SUM(J38:J91)</f>
        <v>7998.3561643835692</v>
      </c>
      <c r="K92" s="105">
        <f>(I92+J92)</f>
        <v>127117.87452054808</v>
      </c>
      <c r="L92" s="2"/>
    </row>
    <row r="93" spans="1:12" ht="17.25" x14ac:dyDescent="0.3">
      <c r="A93" s="69"/>
      <c r="B93" s="69"/>
      <c r="C93" s="70"/>
      <c r="D93" s="69"/>
      <c r="E93" s="69"/>
      <c r="F93" s="69"/>
      <c r="G93" s="106"/>
      <c r="H93" s="107"/>
      <c r="I93" s="108"/>
      <c r="J93" s="108"/>
      <c r="K93" s="109"/>
      <c r="L93" s="2"/>
    </row>
    <row r="94" spans="1:12" ht="105" customHeight="1" x14ac:dyDescent="0.3">
      <c r="A94" s="69"/>
      <c r="B94" s="69"/>
      <c r="C94" s="70"/>
      <c r="D94" s="69"/>
      <c r="E94" s="69"/>
      <c r="F94" s="69"/>
      <c r="G94" s="106"/>
      <c r="H94" s="107"/>
      <c r="I94" s="108"/>
      <c r="J94" s="108"/>
      <c r="K94" s="109"/>
      <c r="L94" s="2"/>
    </row>
    <row r="95" spans="1:12" ht="17.25" x14ac:dyDescent="0.3">
      <c r="A95" s="69" t="s">
        <v>165</v>
      </c>
      <c r="B95" s="69"/>
      <c r="C95" s="70"/>
      <c r="D95" s="69"/>
      <c r="E95" s="69"/>
      <c r="F95" s="69"/>
      <c r="G95" s="69"/>
      <c r="H95" s="71"/>
      <c r="I95" s="72"/>
      <c r="J95" s="72"/>
      <c r="K95" s="72"/>
      <c r="L95" s="2"/>
    </row>
    <row r="96" spans="1:12" ht="18" thickBot="1" x14ac:dyDescent="0.35">
      <c r="A96" s="73" t="s">
        <v>61</v>
      </c>
      <c r="B96" s="73"/>
      <c r="C96" s="73"/>
      <c r="D96" s="73"/>
      <c r="E96" s="73"/>
      <c r="F96" s="73"/>
      <c r="G96" s="73"/>
      <c r="H96" s="73"/>
      <c r="I96" s="73"/>
      <c r="J96" s="73"/>
      <c r="K96" s="110"/>
      <c r="L96" s="2"/>
    </row>
    <row r="97" spans="1:12" ht="17.25" customHeight="1" x14ac:dyDescent="0.3">
      <c r="A97" s="12" t="s">
        <v>1</v>
      </c>
      <c r="B97" s="12" t="s">
        <v>2</v>
      </c>
      <c r="C97" s="12" t="s">
        <v>3</v>
      </c>
      <c r="D97" s="12" t="s">
        <v>62</v>
      </c>
      <c r="E97" s="12" t="s">
        <v>4</v>
      </c>
      <c r="F97" s="13" t="s">
        <v>5</v>
      </c>
      <c r="G97" s="14" t="s">
        <v>6</v>
      </c>
      <c r="H97" s="15" t="s">
        <v>237</v>
      </c>
      <c r="I97" s="14" t="s">
        <v>232</v>
      </c>
      <c r="J97" s="16" t="s">
        <v>233</v>
      </c>
      <c r="K97" s="12" t="s">
        <v>7</v>
      </c>
      <c r="L97" s="2"/>
    </row>
    <row r="98" spans="1:12" ht="15" customHeight="1" thickBot="1" x14ac:dyDescent="0.35">
      <c r="A98" s="17"/>
      <c r="B98" s="17"/>
      <c r="C98" s="17"/>
      <c r="D98" s="17"/>
      <c r="E98" s="17"/>
      <c r="F98" s="18"/>
      <c r="G98" s="19"/>
      <c r="H98" s="20"/>
      <c r="I98" s="21"/>
      <c r="J98" s="22"/>
      <c r="K98" s="17"/>
      <c r="L98" s="2"/>
    </row>
    <row r="99" spans="1:12" ht="51.75" customHeight="1" thickBot="1" x14ac:dyDescent="0.35">
      <c r="A99" s="23"/>
      <c r="B99" s="23"/>
      <c r="C99" s="23"/>
      <c r="D99" s="23"/>
      <c r="E99" s="23"/>
      <c r="F99" s="24"/>
      <c r="G99" s="25" t="s">
        <v>8</v>
      </c>
      <c r="H99" s="26"/>
      <c r="I99" s="19"/>
      <c r="J99" s="27"/>
      <c r="K99" s="23"/>
      <c r="L99" s="2"/>
    </row>
    <row r="100" spans="1:12" ht="17.25" x14ac:dyDescent="0.3">
      <c r="A100" s="28">
        <f>A91+1</f>
        <v>73</v>
      </c>
      <c r="B100" s="29" t="s">
        <v>166</v>
      </c>
      <c r="C100" s="78" t="s">
        <v>167</v>
      </c>
      <c r="D100" s="78" t="s">
        <v>22</v>
      </c>
      <c r="E100" s="31" t="s">
        <v>168</v>
      </c>
      <c r="F100" s="111">
        <v>72.540000000000006</v>
      </c>
      <c r="G100" s="33">
        <v>801.26</v>
      </c>
      <c r="H100" s="50">
        <f>($H$6)</f>
        <v>306</v>
      </c>
      <c r="I100" s="44">
        <f t="shared" ref="I100:I117" si="18">F100*30*H100/365+G100*H100/365</f>
        <v>2496.1719452054795</v>
      </c>
      <c r="J100" s="44">
        <f>200*H100/365</f>
        <v>167.67123287671234</v>
      </c>
      <c r="K100" s="36">
        <f>(I100+J100)</f>
        <v>2663.843178082192</v>
      </c>
      <c r="L100" s="2"/>
    </row>
    <row r="101" spans="1:12" ht="18" customHeight="1" x14ac:dyDescent="0.3">
      <c r="A101" s="37">
        <f>A100+1</f>
        <v>74</v>
      </c>
      <c r="B101" s="38" t="s">
        <v>169</v>
      </c>
      <c r="C101" s="80" t="s">
        <v>167</v>
      </c>
      <c r="D101" s="47" t="s">
        <v>159</v>
      </c>
      <c r="E101" s="46" t="s">
        <v>170</v>
      </c>
      <c r="F101" s="81">
        <v>72.540000000000006</v>
      </c>
      <c r="G101" s="42">
        <v>801.26</v>
      </c>
      <c r="H101" s="50">
        <f t="shared" ref="H101:H116" si="19">($H$6)</f>
        <v>306</v>
      </c>
      <c r="I101" s="44">
        <f t="shared" si="18"/>
        <v>2496.1719452054795</v>
      </c>
      <c r="J101" s="44">
        <f t="shared" ref="J101:J116" si="20">200*H101/365</f>
        <v>167.67123287671234</v>
      </c>
      <c r="K101" s="36">
        <f t="shared" ref="K101:K116" si="21">(I101+J101)</f>
        <v>2663.843178082192</v>
      </c>
      <c r="L101" s="2"/>
    </row>
    <row r="102" spans="1:12" ht="17.25" x14ac:dyDescent="0.3">
      <c r="A102" s="37">
        <f t="shared" ref="A102:A127" si="22">A101+1</f>
        <v>75</v>
      </c>
      <c r="B102" s="38" t="s">
        <v>171</v>
      </c>
      <c r="C102" s="47" t="s">
        <v>167</v>
      </c>
      <c r="D102" s="47" t="s">
        <v>172</v>
      </c>
      <c r="E102" s="40" t="s">
        <v>173</v>
      </c>
      <c r="F102" s="112">
        <v>72.540000000000006</v>
      </c>
      <c r="G102" s="42">
        <v>801.26</v>
      </c>
      <c r="H102" s="50">
        <f t="shared" si="19"/>
        <v>306</v>
      </c>
      <c r="I102" s="44">
        <f t="shared" si="18"/>
        <v>2496.1719452054795</v>
      </c>
      <c r="J102" s="44">
        <f t="shared" si="20"/>
        <v>167.67123287671234</v>
      </c>
      <c r="K102" s="36">
        <f t="shared" si="21"/>
        <v>2663.843178082192</v>
      </c>
      <c r="L102" s="2"/>
    </row>
    <row r="103" spans="1:12" ht="20.25" customHeight="1" x14ac:dyDescent="0.3">
      <c r="A103" s="37">
        <f>A102+1</f>
        <v>76</v>
      </c>
      <c r="B103" s="38" t="s">
        <v>174</v>
      </c>
      <c r="C103" s="47" t="s">
        <v>167</v>
      </c>
      <c r="D103" s="47" t="s">
        <v>172</v>
      </c>
      <c r="E103" s="48" t="s">
        <v>175</v>
      </c>
      <c r="F103" s="112">
        <v>72.540000000000006</v>
      </c>
      <c r="G103" s="42">
        <v>801.26</v>
      </c>
      <c r="H103" s="50">
        <f t="shared" si="19"/>
        <v>306</v>
      </c>
      <c r="I103" s="44">
        <f t="shared" si="18"/>
        <v>2496.1719452054795</v>
      </c>
      <c r="J103" s="44">
        <f t="shared" si="20"/>
        <v>167.67123287671234</v>
      </c>
      <c r="K103" s="36">
        <f t="shared" si="21"/>
        <v>2663.843178082192</v>
      </c>
      <c r="L103" s="2"/>
    </row>
    <row r="104" spans="1:12" ht="17.25" x14ac:dyDescent="0.3">
      <c r="A104" s="37">
        <f>A103+1</f>
        <v>77</v>
      </c>
      <c r="B104" s="38" t="s">
        <v>176</v>
      </c>
      <c r="C104" s="47" t="s">
        <v>167</v>
      </c>
      <c r="D104" s="47" t="s">
        <v>172</v>
      </c>
      <c r="E104" s="48" t="s">
        <v>177</v>
      </c>
      <c r="F104" s="112">
        <v>72.540000000000006</v>
      </c>
      <c r="G104" s="42">
        <v>801.26</v>
      </c>
      <c r="H104" s="50">
        <f t="shared" si="19"/>
        <v>306</v>
      </c>
      <c r="I104" s="44">
        <f t="shared" si="18"/>
        <v>2496.1719452054795</v>
      </c>
      <c r="J104" s="44">
        <f t="shared" si="20"/>
        <v>167.67123287671234</v>
      </c>
      <c r="K104" s="36">
        <f t="shared" si="21"/>
        <v>2663.843178082192</v>
      </c>
      <c r="L104" s="2"/>
    </row>
    <row r="105" spans="1:12" ht="17.25" x14ac:dyDescent="0.3">
      <c r="A105" s="37">
        <f t="shared" si="22"/>
        <v>78</v>
      </c>
      <c r="B105" s="38" t="s">
        <v>178</v>
      </c>
      <c r="C105" s="47" t="s">
        <v>167</v>
      </c>
      <c r="D105" s="47" t="s">
        <v>179</v>
      </c>
      <c r="E105" s="40" t="s">
        <v>180</v>
      </c>
      <c r="F105" s="112">
        <v>72.540000000000006</v>
      </c>
      <c r="G105" s="42">
        <v>801.26</v>
      </c>
      <c r="H105" s="50">
        <f t="shared" si="19"/>
        <v>306</v>
      </c>
      <c r="I105" s="44">
        <f t="shared" si="18"/>
        <v>2496.1719452054795</v>
      </c>
      <c r="J105" s="44">
        <f t="shared" si="20"/>
        <v>167.67123287671234</v>
      </c>
      <c r="K105" s="36">
        <f t="shared" si="21"/>
        <v>2663.843178082192</v>
      </c>
      <c r="L105" s="2"/>
    </row>
    <row r="106" spans="1:12" ht="17.25" x14ac:dyDescent="0.3">
      <c r="A106" s="37">
        <f t="shared" si="22"/>
        <v>79</v>
      </c>
      <c r="B106" s="38" t="s">
        <v>181</v>
      </c>
      <c r="C106" s="47" t="s">
        <v>167</v>
      </c>
      <c r="D106" s="40" t="s">
        <v>179</v>
      </c>
      <c r="E106" s="40" t="s">
        <v>182</v>
      </c>
      <c r="F106" s="112">
        <v>72.540000000000006</v>
      </c>
      <c r="G106" s="42">
        <v>801.26</v>
      </c>
      <c r="H106" s="50">
        <f t="shared" si="19"/>
        <v>306</v>
      </c>
      <c r="I106" s="44">
        <f t="shared" si="18"/>
        <v>2496.1719452054795</v>
      </c>
      <c r="J106" s="44">
        <f t="shared" si="20"/>
        <v>167.67123287671234</v>
      </c>
      <c r="K106" s="36">
        <f t="shared" si="21"/>
        <v>2663.843178082192</v>
      </c>
      <c r="L106" s="2"/>
    </row>
    <row r="107" spans="1:12" ht="15.75" customHeight="1" x14ac:dyDescent="0.3">
      <c r="A107" s="37">
        <f t="shared" si="22"/>
        <v>80</v>
      </c>
      <c r="B107" s="38" t="s">
        <v>183</v>
      </c>
      <c r="C107" s="47" t="s">
        <v>167</v>
      </c>
      <c r="D107" s="47" t="s">
        <v>179</v>
      </c>
      <c r="E107" s="40" t="s">
        <v>184</v>
      </c>
      <c r="F107" s="112">
        <v>72.540000000000006</v>
      </c>
      <c r="G107" s="42">
        <v>801.26</v>
      </c>
      <c r="H107" s="50">
        <f t="shared" si="19"/>
        <v>306</v>
      </c>
      <c r="I107" s="44">
        <f t="shared" si="18"/>
        <v>2496.1719452054795</v>
      </c>
      <c r="J107" s="44">
        <f t="shared" si="20"/>
        <v>167.67123287671234</v>
      </c>
      <c r="K107" s="36">
        <f t="shared" si="21"/>
        <v>2663.843178082192</v>
      </c>
      <c r="L107" s="2"/>
    </row>
    <row r="108" spans="1:12" ht="17.25" x14ac:dyDescent="0.3">
      <c r="A108" s="37">
        <f t="shared" si="22"/>
        <v>81</v>
      </c>
      <c r="B108" s="38" t="s">
        <v>185</v>
      </c>
      <c r="C108" s="47" t="s">
        <v>167</v>
      </c>
      <c r="D108" s="47" t="s">
        <v>179</v>
      </c>
      <c r="E108" s="40" t="s">
        <v>186</v>
      </c>
      <c r="F108" s="112">
        <v>72.540000000000006</v>
      </c>
      <c r="G108" s="42">
        <v>801.26</v>
      </c>
      <c r="H108" s="50">
        <f t="shared" si="19"/>
        <v>306</v>
      </c>
      <c r="I108" s="44">
        <f t="shared" si="18"/>
        <v>2496.1719452054795</v>
      </c>
      <c r="J108" s="44">
        <f t="shared" si="20"/>
        <v>167.67123287671234</v>
      </c>
      <c r="K108" s="36">
        <f t="shared" si="21"/>
        <v>2663.843178082192</v>
      </c>
      <c r="L108" s="2"/>
    </row>
    <row r="109" spans="1:12" ht="17.25" x14ac:dyDescent="0.3">
      <c r="A109" s="37">
        <f t="shared" si="22"/>
        <v>82</v>
      </c>
      <c r="B109" s="38" t="s">
        <v>187</v>
      </c>
      <c r="C109" s="47" t="s">
        <v>167</v>
      </c>
      <c r="D109" s="47" t="s">
        <v>179</v>
      </c>
      <c r="E109" s="40" t="s">
        <v>188</v>
      </c>
      <c r="F109" s="112">
        <v>72.540000000000006</v>
      </c>
      <c r="G109" s="42">
        <v>801.26</v>
      </c>
      <c r="H109" s="50">
        <f t="shared" si="19"/>
        <v>306</v>
      </c>
      <c r="I109" s="44">
        <f t="shared" si="18"/>
        <v>2496.1719452054795</v>
      </c>
      <c r="J109" s="44">
        <f t="shared" si="20"/>
        <v>167.67123287671234</v>
      </c>
      <c r="K109" s="36">
        <f t="shared" si="21"/>
        <v>2663.843178082192</v>
      </c>
      <c r="L109" s="2"/>
    </row>
    <row r="110" spans="1:12" ht="17.25" x14ac:dyDescent="0.3">
      <c r="A110" s="37">
        <f t="shared" si="22"/>
        <v>83</v>
      </c>
      <c r="B110" s="38" t="s">
        <v>189</v>
      </c>
      <c r="C110" s="47" t="s">
        <v>167</v>
      </c>
      <c r="D110" s="47" t="s">
        <v>179</v>
      </c>
      <c r="E110" s="113" t="s">
        <v>190</v>
      </c>
      <c r="F110" s="112">
        <v>72.540000000000006</v>
      </c>
      <c r="G110" s="42">
        <v>801.26</v>
      </c>
      <c r="H110" s="50">
        <f t="shared" si="19"/>
        <v>306</v>
      </c>
      <c r="I110" s="44">
        <f t="shared" si="18"/>
        <v>2496.1719452054795</v>
      </c>
      <c r="J110" s="44">
        <f t="shared" si="20"/>
        <v>167.67123287671234</v>
      </c>
      <c r="K110" s="36">
        <f t="shared" si="21"/>
        <v>2663.843178082192</v>
      </c>
      <c r="L110" s="2"/>
    </row>
    <row r="111" spans="1:12" ht="17.25" x14ac:dyDescent="0.3">
      <c r="A111" s="37">
        <f t="shared" si="22"/>
        <v>84</v>
      </c>
      <c r="B111" s="38" t="s">
        <v>191</v>
      </c>
      <c r="C111" s="47" t="s">
        <v>167</v>
      </c>
      <c r="D111" s="47" t="s">
        <v>179</v>
      </c>
      <c r="E111" s="48" t="s">
        <v>192</v>
      </c>
      <c r="F111" s="112">
        <v>72.540000000000006</v>
      </c>
      <c r="G111" s="42">
        <v>801.26</v>
      </c>
      <c r="H111" s="50">
        <f t="shared" si="19"/>
        <v>306</v>
      </c>
      <c r="I111" s="44">
        <f t="shared" si="18"/>
        <v>2496.1719452054795</v>
      </c>
      <c r="J111" s="44">
        <f t="shared" si="20"/>
        <v>167.67123287671234</v>
      </c>
      <c r="K111" s="36">
        <f t="shared" si="21"/>
        <v>2663.843178082192</v>
      </c>
      <c r="L111" s="2"/>
    </row>
    <row r="112" spans="1:12" ht="17.25" x14ac:dyDescent="0.3">
      <c r="A112" s="37">
        <f t="shared" si="22"/>
        <v>85</v>
      </c>
      <c r="B112" s="38" t="s">
        <v>193</v>
      </c>
      <c r="C112" s="40" t="s">
        <v>167</v>
      </c>
      <c r="D112" s="40" t="s">
        <v>179</v>
      </c>
      <c r="E112" s="48" t="s">
        <v>194</v>
      </c>
      <c r="F112" s="114">
        <v>72.540000000000006</v>
      </c>
      <c r="G112" s="42">
        <v>801.26</v>
      </c>
      <c r="H112" s="50">
        <f t="shared" si="19"/>
        <v>306</v>
      </c>
      <c r="I112" s="44">
        <f t="shared" si="18"/>
        <v>2496.1719452054795</v>
      </c>
      <c r="J112" s="44">
        <f t="shared" si="20"/>
        <v>167.67123287671234</v>
      </c>
      <c r="K112" s="36">
        <f t="shared" si="21"/>
        <v>2663.843178082192</v>
      </c>
      <c r="L112" s="2"/>
    </row>
    <row r="113" spans="1:12" ht="17.25" x14ac:dyDescent="0.3">
      <c r="A113" s="37">
        <f t="shared" si="22"/>
        <v>86</v>
      </c>
      <c r="B113" s="38" t="s">
        <v>195</v>
      </c>
      <c r="C113" s="40" t="s">
        <v>167</v>
      </c>
      <c r="D113" s="40" t="s">
        <v>179</v>
      </c>
      <c r="E113" s="48" t="s">
        <v>196</v>
      </c>
      <c r="F113" s="114">
        <v>72.540000000000006</v>
      </c>
      <c r="G113" s="42">
        <v>801.26</v>
      </c>
      <c r="H113" s="50">
        <f t="shared" si="19"/>
        <v>306</v>
      </c>
      <c r="I113" s="44">
        <f t="shared" si="18"/>
        <v>2496.1719452054795</v>
      </c>
      <c r="J113" s="44">
        <f t="shared" si="20"/>
        <v>167.67123287671234</v>
      </c>
      <c r="K113" s="36">
        <f t="shared" si="21"/>
        <v>2663.843178082192</v>
      </c>
      <c r="L113" s="2"/>
    </row>
    <row r="114" spans="1:12" ht="17.25" x14ac:dyDescent="0.3">
      <c r="A114" s="37">
        <f t="shared" si="22"/>
        <v>87</v>
      </c>
      <c r="B114" s="38" t="s">
        <v>197</v>
      </c>
      <c r="C114" s="40" t="s">
        <v>167</v>
      </c>
      <c r="D114" s="40" t="s">
        <v>179</v>
      </c>
      <c r="E114" s="95" t="s">
        <v>198</v>
      </c>
      <c r="F114" s="114">
        <v>72.540000000000006</v>
      </c>
      <c r="G114" s="42">
        <v>801.26</v>
      </c>
      <c r="H114" s="50">
        <f t="shared" si="19"/>
        <v>306</v>
      </c>
      <c r="I114" s="44">
        <f t="shared" si="18"/>
        <v>2496.1719452054795</v>
      </c>
      <c r="J114" s="44">
        <f t="shared" si="20"/>
        <v>167.67123287671234</v>
      </c>
      <c r="K114" s="36">
        <f t="shared" si="21"/>
        <v>2663.843178082192</v>
      </c>
      <c r="L114" s="2"/>
    </row>
    <row r="115" spans="1:12" ht="17.25" x14ac:dyDescent="0.3">
      <c r="A115" s="37">
        <f t="shared" si="22"/>
        <v>88</v>
      </c>
      <c r="B115" s="38" t="s">
        <v>199</v>
      </c>
      <c r="C115" s="40" t="s">
        <v>167</v>
      </c>
      <c r="D115" s="40" t="s">
        <v>179</v>
      </c>
      <c r="E115" s="48" t="s">
        <v>200</v>
      </c>
      <c r="F115" s="114">
        <v>72.540000000000006</v>
      </c>
      <c r="G115" s="42">
        <v>801.26</v>
      </c>
      <c r="H115" s="50">
        <f t="shared" si="19"/>
        <v>306</v>
      </c>
      <c r="I115" s="44">
        <f t="shared" si="18"/>
        <v>2496.1719452054795</v>
      </c>
      <c r="J115" s="44">
        <f t="shared" si="20"/>
        <v>167.67123287671234</v>
      </c>
      <c r="K115" s="36">
        <f t="shared" si="21"/>
        <v>2663.843178082192</v>
      </c>
      <c r="L115" s="2"/>
    </row>
    <row r="116" spans="1:12" ht="17.25" x14ac:dyDescent="0.3">
      <c r="A116" s="37">
        <f t="shared" si="22"/>
        <v>89</v>
      </c>
      <c r="B116" s="38" t="s">
        <v>201</v>
      </c>
      <c r="C116" s="40" t="s">
        <v>167</v>
      </c>
      <c r="D116" s="40" t="s">
        <v>179</v>
      </c>
      <c r="E116" s="48" t="s">
        <v>202</v>
      </c>
      <c r="F116" s="114">
        <v>72.540000000000006</v>
      </c>
      <c r="G116" s="42">
        <v>801.26</v>
      </c>
      <c r="H116" s="50">
        <f t="shared" si="19"/>
        <v>306</v>
      </c>
      <c r="I116" s="44">
        <f t="shared" si="18"/>
        <v>2496.1719452054795</v>
      </c>
      <c r="J116" s="44">
        <f t="shared" si="20"/>
        <v>167.67123287671234</v>
      </c>
      <c r="K116" s="36">
        <f t="shared" si="21"/>
        <v>2663.843178082192</v>
      </c>
      <c r="L116" s="2"/>
    </row>
    <row r="117" spans="1:12" ht="17.25" x14ac:dyDescent="0.3">
      <c r="A117" s="37">
        <f t="shared" si="22"/>
        <v>90</v>
      </c>
      <c r="B117" s="38" t="s">
        <v>203</v>
      </c>
      <c r="C117" s="40" t="s">
        <v>167</v>
      </c>
      <c r="D117" s="40" t="s">
        <v>179</v>
      </c>
      <c r="E117" s="48" t="s">
        <v>204</v>
      </c>
      <c r="F117" s="114">
        <v>72.540000000000006</v>
      </c>
      <c r="G117" s="42">
        <v>801.26</v>
      </c>
      <c r="H117" s="50">
        <f>($H$6)</f>
        <v>306</v>
      </c>
      <c r="I117" s="44">
        <f t="shared" si="18"/>
        <v>2496.1719452054795</v>
      </c>
      <c r="J117" s="44">
        <f>200*H117/365</f>
        <v>167.67123287671234</v>
      </c>
      <c r="K117" s="36">
        <f>(I117+J117)</f>
        <v>2663.843178082192</v>
      </c>
      <c r="L117" s="2"/>
    </row>
    <row r="118" spans="1:12" ht="18" customHeight="1" x14ac:dyDescent="0.3">
      <c r="A118" s="37">
        <f t="shared" si="22"/>
        <v>91</v>
      </c>
      <c r="B118" s="38" t="s">
        <v>205</v>
      </c>
      <c r="C118" s="40" t="s">
        <v>167</v>
      </c>
      <c r="D118" s="40" t="s">
        <v>179</v>
      </c>
      <c r="E118" s="48" t="s">
        <v>206</v>
      </c>
      <c r="F118" s="114">
        <v>72.540000000000006</v>
      </c>
      <c r="G118" s="42">
        <v>801.26</v>
      </c>
      <c r="H118" s="50">
        <f t="shared" ref="H118:H128" si="23">($H$6)</f>
        <v>306</v>
      </c>
      <c r="I118" s="44">
        <f t="shared" ref="I118:I128" si="24">F118*30*H118/365+G118*H118/365</f>
        <v>2496.1719452054795</v>
      </c>
      <c r="J118" s="44">
        <f t="shared" ref="J118:J128" si="25">200*H118/365</f>
        <v>167.67123287671234</v>
      </c>
      <c r="K118" s="36">
        <f t="shared" ref="K118:K128" si="26">(I118+J118)</f>
        <v>2663.843178082192</v>
      </c>
      <c r="L118" s="2"/>
    </row>
    <row r="119" spans="1:12" ht="17.25" x14ac:dyDescent="0.3">
      <c r="A119" s="37">
        <f t="shared" si="22"/>
        <v>92</v>
      </c>
      <c r="B119" s="38" t="s">
        <v>207</v>
      </c>
      <c r="C119" s="47" t="s">
        <v>167</v>
      </c>
      <c r="D119" s="47" t="s">
        <v>179</v>
      </c>
      <c r="E119" s="48" t="s">
        <v>208</v>
      </c>
      <c r="F119" s="112">
        <v>72.540000000000006</v>
      </c>
      <c r="G119" s="42">
        <v>801.26</v>
      </c>
      <c r="H119" s="50">
        <f t="shared" si="23"/>
        <v>306</v>
      </c>
      <c r="I119" s="44">
        <f t="shared" si="24"/>
        <v>2496.1719452054795</v>
      </c>
      <c r="J119" s="44">
        <f t="shared" si="25"/>
        <v>167.67123287671234</v>
      </c>
      <c r="K119" s="36">
        <f t="shared" si="26"/>
        <v>2663.843178082192</v>
      </c>
      <c r="L119" s="2"/>
    </row>
    <row r="120" spans="1:12" ht="17.25" x14ac:dyDescent="0.3">
      <c r="A120" s="37">
        <f t="shared" si="22"/>
        <v>93</v>
      </c>
      <c r="B120" s="38" t="s">
        <v>209</v>
      </c>
      <c r="C120" s="47" t="s">
        <v>167</v>
      </c>
      <c r="D120" s="47" t="s">
        <v>179</v>
      </c>
      <c r="E120" s="48" t="s">
        <v>210</v>
      </c>
      <c r="F120" s="112">
        <v>72.540000000000006</v>
      </c>
      <c r="G120" s="42">
        <v>801.26</v>
      </c>
      <c r="H120" s="50">
        <f t="shared" si="23"/>
        <v>306</v>
      </c>
      <c r="I120" s="44">
        <f t="shared" si="24"/>
        <v>2496.1719452054795</v>
      </c>
      <c r="J120" s="44">
        <f t="shared" si="25"/>
        <v>167.67123287671234</v>
      </c>
      <c r="K120" s="36">
        <f t="shared" si="26"/>
        <v>2663.843178082192</v>
      </c>
      <c r="L120" s="2"/>
    </row>
    <row r="121" spans="1:12" ht="18" customHeight="1" x14ac:dyDescent="0.3">
      <c r="A121" s="37">
        <f t="shared" si="22"/>
        <v>94</v>
      </c>
      <c r="B121" s="38" t="s">
        <v>211</v>
      </c>
      <c r="C121" s="47" t="s">
        <v>167</v>
      </c>
      <c r="D121" s="47" t="s">
        <v>179</v>
      </c>
      <c r="E121" s="48" t="s">
        <v>212</v>
      </c>
      <c r="F121" s="112">
        <v>72.540000000000006</v>
      </c>
      <c r="G121" s="42">
        <v>801.26</v>
      </c>
      <c r="H121" s="50">
        <f t="shared" si="23"/>
        <v>306</v>
      </c>
      <c r="I121" s="44">
        <f t="shared" si="24"/>
        <v>2496.1719452054795</v>
      </c>
      <c r="J121" s="44">
        <f t="shared" si="25"/>
        <v>167.67123287671234</v>
      </c>
      <c r="K121" s="36">
        <f t="shared" si="26"/>
        <v>2663.843178082192</v>
      </c>
      <c r="L121" s="2"/>
    </row>
    <row r="122" spans="1:12" ht="17.25" x14ac:dyDescent="0.3">
      <c r="A122" s="37">
        <f t="shared" si="22"/>
        <v>95</v>
      </c>
      <c r="B122" s="38" t="s">
        <v>213</v>
      </c>
      <c r="C122" s="47" t="s">
        <v>167</v>
      </c>
      <c r="D122" s="47" t="s">
        <v>179</v>
      </c>
      <c r="E122" s="48" t="s">
        <v>214</v>
      </c>
      <c r="F122" s="112">
        <v>72.540000000000006</v>
      </c>
      <c r="G122" s="42">
        <v>801.26</v>
      </c>
      <c r="H122" s="50">
        <f t="shared" si="23"/>
        <v>306</v>
      </c>
      <c r="I122" s="44">
        <f t="shared" si="24"/>
        <v>2496.1719452054795</v>
      </c>
      <c r="J122" s="44">
        <f t="shared" si="25"/>
        <v>167.67123287671234</v>
      </c>
      <c r="K122" s="36">
        <f t="shared" si="26"/>
        <v>2663.843178082192</v>
      </c>
      <c r="L122" s="2"/>
    </row>
    <row r="123" spans="1:12" ht="15.75" customHeight="1" x14ac:dyDescent="0.3">
      <c r="A123" s="37">
        <f t="shared" si="22"/>
        <v>96</v>
      </c>
      <c r="B123" s="38" t="s">
        <v>215</v>
      </c>
      <c r="C123" s="47" t="s">
        <v>167</v>
      </c>
      <c r="D123" s="47" t="s">
        <v>179</v>
      </c>
      <c r="E123" s="38" t="s">
        <v>216</v>
      </c>
      <c r="F123" s="112">
        <v>72.540000000000006</v>
      </c>
      <c r="G123" s="42">
        <v>801.26</v>
      </c>
      <c r="H123" s="50">
        <f t="shared" si="23"/>
        <v>306</v>
      </c>
      <c r="I123" s="44">
        <f t="shared" si="24"/>
        <v>2496.1719452054795</v>
      </c>
      <c r="J123" s="44">
        <f t="shared" si="25"/>
        <v>167.67123287671234</v>
      </c>
      <c r="K123" s="36">
        <f t="shared" si="26"/>
        <v>2663.843178082192</v>
      </c>
      <c r="L123" s="2"/>
    </row>
    <row r="124" spans="1:12" ht="17.25" x14ac:dyDescent="0.3">
      <c r="A124" s="37">
        <f t="shared" si="22"/>
        <v>97</v>
      </c>
      <c r="B124" s="38" t="s">
        <v>217</v>
      </c>
      <c r="C124" s="47" t="s">
        <v>167</v>
      </c>
      <c r="D124" s="37" t="s">
        <v>179</v>
      </c>
      <c r="E124" s="113" t="s">
        <v>218</v>
      </c>
      <c r="F124" s="112">
        <v>72.540000000000006</v>
      </c>
      <c r="G124" s="42">
        <v>801.26</v>
      </c>
      <c r="H124" s="50">
        <f t="shared" si="23"/>
        <v>306</v>
      </c>
      <c r="I124" s="44">
        <f t="shared" si="24"/>
        <v>2496.1719452054795</v>
      </c>
      <c r="J124" s="44">
        <f t="shared" si="25"/>
        <v>167.67123287671234</v>
      </c>
      <c r="K124" s="36">
        <f t="shared" si="26"/>
        <v>2663.843178082192</v>
      </c>
      <c r="L124" s="2"/>
    </row>
    <row r="125" spans="1:12" ht="17.25" x14ac:dyDescent="0.3">
      <c r="A125" s="37">
        <f t="shared" si="22"/>
        <v>98</v>
      </c>
      <c r="B125" s="38" t="s">
        <v>219</v>
      </c>
      <c r="C125" s="47" t="s">
        <v>167</v>
      </c>
      <c r="D125" s="37" t="s">
        <v>179</v>
      </c>
      <c r="E125" s="40" t="s">
        <v>220</v>
      </c>
      <c r="F125" s="112">
        <v>72.540000000000006</v>
      </c>
      <c r="G125" s="42">
        <v>801.26</v>
      </c>
      <c r="H125" s="50">
        <f t="shared" si="23"/>
        <v>306</v>
      </c>
      <c r="I125" s="44">
        <f t="shared" si="24"/>
        <v>2496.1719452054795</v>
      </c>
      <c r="J125" s="44">
        <f t="shared" si="25"/>
        <v>167.67123287671234</v>
      </c>
      <c r="K125" s="36">
        <f t="shared" si="26"/>
        <v>2663.843178082192</v>
      </c>
      <c r="L125" s="2"/>
    </row>
    <row r="126" spans="1:12" ht="17.25" x14ac:dyDescent="0.3">
      <c r="A126" s="37">
        <f t="shared" si="22"/>
        <v>99</v>
      </c>
      <c r="B126" s="38" t="s">
        <v>221</v>
      </c>
      <c r="C126" s="47" t="s">
        <v>167</v>
      </c>
      <c r="D126" s="47" t="s">
        <v>179</v>
      </c>
      <c r="E126" s="48" t="s">
        <v>222</v>
      </c>
      <c r="F126" s="112">
        <v>72.540000000000006</v>
      </c>
      <c r="G126" s="42">
        <v>801.26</v>
      </c>
      <c r="H126" s="50">
        <f t="shared" si="23"/>
        <v>306</v>
      </c>
      <c r="I126" s="44">
        <f t="shared" si="24"/>
        <v>2496.1719452054795</v>
      </c>
      <c r="J126" s="44">
        <f t="shared" si="25"/>
        <v>167.67123287671234</v>
      </c>
      <c r="K126" s="36">
        <f t="shared" si="26"/>
        <v>2663.843178082192</v>
      </c>
      <c r="L126" s="2"/>
    </row>
    <row r="127" spans="1:12" ht="17.25" x14ac:dyDescent="0.3">
      <c r="A127" s="37">
        <f t="shared" si="22"/>
        <v>100</v>
      </c>
      <c r="B127" s="38" t="s">
        <v>223</v>
      </c>
      <c r="C127" s="40" t="s">
        <v>167</v>
      </c>
      <c r="D127" s="40" t="s">
        <v>179</v>
      </c>
      <c r="E127" s="48" t="s">
        <v>224</v>
      </c>
      <c r="F127" s="112">
        <v>72.540000000000006</v>
      </c>
      <c r="G127" s="42">
        <v>801.26</v>
      </c>
      <c r="H127" s="50">
        <f t="shared" si="23"/>
        <v>306</v>
      </c>
      <c r="I127" s="44">
        <f t="shared" si="24"/>
        <v>2496.1719452054795</v>
      </c>
      <c r="J127" s="44">
        <f t="shared" si="25"/>
        <v>167.67123287671234</v>
      </c>
      <c r="K127" s="36">
        <f t="shared" si="26"/>
        <v>2663.843178082192</v>
      </c>
      <c r="L127" s="2"/>
    </row>
    <row r="128" spans="1:12" ht="18" thickBot="1" x14ac:dyDescent="0.35">
      <c r="A128" s="38">
        <f>A127+1</f>
        <v>101</v>
      </c>
      <c r="B128" s="56" t="s">
        <v>225</v>
      </c>
      <c r="C128" s="115" t="s">
        <v>226</v>
      </c>
      <c r="D128" s="56" t="s">
        <v>179</v>
      </c>
      <c r="E128" s="115" t="s">
        <v>227</v>
      </c>
      <c r="F128" s="116">
        <v>72.540000000000006</v>
      </c>
      <c r="G128" s="101">
        <v>801.26</v>
      </c>
      <c r="H128" s="50">
        <f t="shared" si="23"/>
        <v>306</v>
      </c>
      <c r="I128" s="44">
        <f t="shared" si="24"/>
        <v>2496.1719452054795</v>
      </c>
      <c r="J128" s="44">
        <f t="shared" si="25"/>
        <v>167.67123287671234</v>
      </c>
      <c r="K128" s="36">
        <f t="shared" si="26"/>
        <v>2663.843178082192</v>
      </c>
      <c r="L128" s="2"/>
    </row>
    <row r="129" spans="1:12" ht="18" thickBot="1" x14ac:dyDescent="0.35">
      <c r="A129" s="63" t="s">
        <v>60</v>
      </c>
      <c r="B129" s="64"/>
      <c r="C129" s="64"/>
      <c r="D129" s="64"/>
      <c r="E129" s="64"/>
      <c r="F129" s="64"/>
      <c r="G129" s="66">
        <f>SUM(G100:G128)</f>
        <v>23236.53999999999</v>
      </c>
      <c r="H129" s="67"/>
      <c r="I129" s="68">
        <f>SUM(I100:I128)</f>
        <v>72388.98641095894</v>
      </c>
      <c r="J129" s="68">
        <f>SUM(J100:J128)</f>
        <v>4862.4657534246617</v>
      </c>
      <c r="K129" s="68">
        <f>SUM(K100:K128)</f>
        <v>77251.452164383605</v>
      </c>
      <c r="L129" s="2"/>
    </row>
    <row r="130" spans="1:12" ht="17.25" x14ac:dyDescent="0.3">
      <c r="A130" s="117"/>
      <c r="B130" s="117"/>
      <c r="C130" s="118"/>
      <c r="D130" s="117"/>
      <c r="E130" s="117"/>
      <c r="F130" s="117"/>
      <c r="G130" s="119"/>
      <c r="H130" s="120"/>
      <c r="I130" s="121"/>
      <c r="J130" s="121"/>
      <c r="K130" s="121"/>
      <c r="L130" s="2"/>
    </row>
    <row r="131" spans="1:12" ht="17.25" x14ac:dyDescent="0.3">
      <c r="A131" s="117"/>
      <c r="B131" s="117"/>
      <c r="C131" s="118"/>
      <c r="D131" s="117"/>
      <c r="E131" s="117"/>
      <c r="F131" s="117"/>
      <c r="G131" s="119"/>
      <c r="H131" s="120"/>
      <c r="I131" s="121"/>
      <c r="J131" s="121"/>
      <c r="K131" s="121"/>
      <c r="L131" s="2"/>
    </row>
    <row r="132" spans="1:12" ht="18" thickBot="1" x14ac:dyDescent="0.35">
      <c r="A132" s="95"/>
      <c r="B132" s="95"/>
      <c r="C132" s="122"/>
      <c r="D132" s="95"/>
      <c r="E132" s="95"/>
      <c r="F132" s="95"/>
      <c r="G132" s="123"/>
      <c r="H132" s="124"/>
      <c r="I132" s="125"/>
      <c r="J132" s="125"/>
      <c r="K132" s="125"/>
      <c r="L132" s="2"/>
    </row>
    <row r="133" spans="1:12" ht="17.25" customHeight="1" x14ac:dyDescent="0.3">
      <c r="A133" s="126"/>
      <c r="B133" s="126"/>
      <c r="C133" s="126"/>
      <c r="D133" s="126"/>
      <c r="E133" s="126"/>
      <c r="F133" s="126"/>
      <c r="G133" s="126"/>
      <c r="H133" s="127"/>
      <c r="I133" s="128" t="s">
        <v>232</v>
      </c>
      <c r="J133" s="129" t="s">
        <v>233</v>
      </c>
      <c r="K133" s="74" t="s">
        <v>245</v>
      </c>
      <c r="L133" s="2"/>
    </row>
    <row r="134" spans="1:12" ht="17.25" x14ac:dyDescent="0.3">
      <c r="A134" s="9"/>
      <c r="B134" s="130"/>
      <c r="C134" s="11"/>
      <c r="D134" s="11"/>
      <c r="E134" s="11"/>
      <c r="F134" s="11"/>
      <c r="G134" s="126"/>
      <c r="H134" s="127"/>
      <c r="I134" s="131"/>
      <c r="J134" s="132"/>
      <c r="K134" s="75"/>
      <c r="L134" s="2"/>
    </row>
    <row r="135" spans="1:12" ht="18" thickBot="1" x14ac:dyDescent="0.35">
      <c r="A135" s="133"/>
      <c r="B135" s="133"/>
      <c r="C135" s="134"/>
      <c r="D135" s="133"/>
      <c r="E135" s="135"/>
      <c r="F135" s="133"/>
      <c r="G135" s="133"/>
      <c r="H135" s="136"/>
      <c r="I135" s="137"/>
      <c r="J135" s="138"/>
      <c r="K135" s="76"/>
      <c r="L135" s="2"/>
    </row>
    <row r="136" spans="1:12" ht="18" thickBot="1" x14ac:dyDescent="0.35">
      <c r="A136" s="135"/>
      <c r="B136" s="135"/>
      <c r="C136" s="134"/>
      <c r="D136" s="135"/>
      <c r="E136" s="135"/>
      <c r="F136" s="135"/>
      <c r="G136" s="135"/>
      <c r="H136" s="135"/>
      <c r="I136" s="139">
        <f>SUM(J29+J92+J129)</f>
        <v>16545.753424657549</v>
      </c>
      <c r="J136" s="140">
        <f>SUM(J109:J135)</f>
        <v>8215.8904109589093</v>
      </c>
      <c r="K136" s="68">
        <f>SUM(K29+K92+K129)-0.13+0.05</f>
        <v>262890.1453698632</v>
      </c>
      <c r="L136" s="2"/>
    </row>
    <row r="137" spans="1:12" ht="17.25" x14ac:dyDescent="0.3">
      <c r="A137" s="95"/>
      <c r="B137" s="95"/>
      <c r="C137" s="122"/>
      <c r="D137" s="95"/>
      <c r="E137" s="95"/>
      <c r="F137" s="141"/>
      <c r="G137" s="95"/>
      <c r="H137" s="142"/>
      <c r="I137" s="141"/>
      <c r="J137" s="141"/>
      <c r="K137" s="143"/>
      <c r="L137" s="2"/>
    </row>
    <row r="138" spans="1:12" ht="17.25" x14ac:dyDescent="0.3">
      <c r="A138" s="95"/>
      <c r="B138" s="95"/>
      <c r="C138" s="122"/>
      <c r="D138" s="95"/>
      <c r="E138" s="95"/>
      <c r="F138" s="141"/>
      <c r="G138" s="95"/>
      <c r="H138" s="142"/>
      <c r="I138" s="141"/>
      <c r="J138" s="141"/>
      <c r="K138" s="141"/>
      <c r="L138" s="2"/>
    </row>
    <row r="139" spans="1:12" ht="17.25" x14ac:dyDescent="0.3">
      <c r="A139" s="144"/>
      <c r="B139" s="144"/>
      <c r="C139" s="145"/>
      <c r="D139" s="146"/>
      <c r="E139" s="146"/>
      <c r="F139" s="147"/>
      <c r="G139" s="146"/>
      <c r="H139" s="148"/>
      <c r="I139" s="147"/>
      <c r="J139" s="146"/>
      <c r="K139" s="149"/>
      <c r="L139" s="2"/>
    </row>
    <row r="140" spans="1:12" ht="17.25" x14ac:dyDescent="0.3">
      <c r="A140" s="144"/>
      <c r="B140" s="149"/>
      <c r="C140" s="150"/>
      <c r="D140" s="144"/>
      <c r="E140" s="144"/>
      <c r="F140" s="149"/>
      <c r="G140" s="149"/>
      <c r="H140" s="151"/>
      <c r="I140" s="149"/>
      <c r="J140" s="149"/>
      <c r="K140" s="149"/>
      <c r="L140" s="2"/>
    </row>
    <row r="141" spans="1:12" ht="17.25" x14ac:dyDescent="0.3">
      <c r="A141" s="144"/>
      <c r="B141" s="149"/>
      <c r="C141" s="150"/>
      <c r="D141" s="144"/>
      <c r="E141" s="144"/>
      <c r="F141" s="149"/>
      <c r="G141" s="149"/>
      <c r="H141" s="151"/>
      <c r="I141" s="149"/>
      <c r="J141" s="149"/>
      <c r="K141" s="149"/>
      <c r="L141" s="2"/>
    </row>
    <row r="142" spans="1:12" ht="71.25" customHeight="1" x14ac:dyDescent="0.3">
      <c r="A142" s="4"/>
      <c r="B142" s="5"/>
      <c r="C142" s="7"/>
      <c r="D142" s="4"/>
      <c r="E142" s="4"/>
      <c r="F142" s="5"/>
      <c r="G142" s="5"/>
      <c r="H142" s="6"/>
      <c r="I142" s="5"/>
      <c r="J142" s="5"/>
      <c r="K142" s="5"/>
      <c r="L142" s="2"/>
    </row>
    <row r="143" spans="1:12" ht="17.25" x14ac:dyDescent="0.3">
      <c r="A143" s="4"/>
      <c r="B143" s="5"/>
      <c r="C143" s="7"/>
      <c r="D143" s="4"/>
      <c r="E143" s="4"/>
      <c r="F143" s="5"/>
      <c r="G143" s="5"/>
      <c r="H143" s="6"/>
      <c r="I143" s="5"/>
      <c r="J143" s="5"/>
      <c r="K143" s="5"/>
      <c r="L143" s="2"/>
    </row>
    <row r="144" spans="1:12" ht="17.25" x14ac:dyDescent="0.3">
      <c r="A144" s="4"/>
      <c r="B144" s="5"/>
      <c r="C144" s="7"/>
      <c r="D144" s="4"/>
      <c r="E144" s="4"/>
      <c r="F144" s="5"/>
      <c r="G144" s="5"/>
      <c r="H144" s="6"/>
      <c r="I144" s="5"/>
      <c r="J144" s="5"/>
      <c r="K144" s="5"/>
      <c r="L144" s="2"/>
    </row>
    <row r="145" spans="1:12" ht="17.25" x14ac:dyDescent="0.3">
      <c r="A145" s="4"/>
      <c r="B145" s="5"/>
      <c r="C145" s="7"/>
      <c r="D145" s="4"/>
      <c r="E145" s="4"/>
      <c r="F145" s="5"/>
      <c r="G145" s="5"/>
      <c r="H145" s="6"/>
      <c r="I145" s="5"/>
      <c r="J145" s="5"/>
      <c r="K145" s="5"/>
      <c r="L145" s="2"/>
    </row>
    <row r="146" spans="1:12" ht="17.25" x14ac:dyDescent="0.3">
      <c r="A146" s="4"/>
      <c r="B146" s="5"/>
      <c r="C146" s="7"/>
      <c r="D146" s="4"/>
      <c r="E146" s="4"/>
      <c r="F146" s="5"/>
      <c r="G146" s="5"/>
      <c r="H146" s="6"/>
      <c r="I146" s="5"/>
      <c r="J146" s="5"/>
      <c r="K146" s="5"/>
      <c r="L146" s="2"/>
    </row>
    <row r="147" spans="1:12" ht="17.25" x14ac:dyDescent="0.3">
      <c r="L147" s="2"/>
    </row>
    <row r="148" spans="1:12" ht="17.25" x14ac:dyDescent="0.3">
      <c r="L148" s="2"/>
    </row>
    <row r="149" spans="1:12" ht="17.25" x14ac:dyDescent="0.3">
      <c r="L149" s="2"/>
    </row>
    <row r="150" spans="1:12" ht="17.25" x14ac:dyDescent="0.3">
      <c r="L150" s="2"/>
    </row>
    <row r="151" spans="1:12" ht="17.25" x14ac:dyDescent="0.3">
      <c r="L151" s="2"/>
    </row>
    <row r="152" spans="1:12" ht="17.25" x14ac:dyDescent="0.3">
      <c r="L152" s="2"/>
    </row>
    <row r="153" spans="1:12" ht="17.25" x14ac:dyDescent="0.3">
      <c r="L153" s="2"/>
    </row>
    <row r="154" spans="1:12" ht="17.25" x14ac:dyDescent="0.3">
      <c r="L154" s="2"/>
    </row>
    <row r="155" spans="1:12" ht="17.25" x14ac:dyDescent="0.3">
      <c r="L155" s="2"/>
    </row>
    <row r="156" spans="1:12" ht="17.25" x14ac:dyDescent="0.3">
      <c r="L156" s="2"/>
    </row>
    <row r="157" spans="1:12" ht="17.25" x14ac:dyDescent="0.3">
      <c r="L157" s="2"/>
    </row>
    <row r="158" spans="1:12" ht="17.25" x14ac:dyDescent="0.3">
      <c r="L158" s="2"/>
    </row>
    <row r="159" spans="1:12" ht="17.25" x14ac:dyDescent="0.3">
      <c r="L159" s="2"/>
    </row>
  </sheetData>
  <sheetProtection algorithmName="SHA-512" hashValue="l0jtWcZ04yMgliEbOe6Lsb/i0PKN684jo+8MFPVsvVIRoq6vjYqK1/qENnZGl/w5UTkxHjOtcpi0u0MQyLoqug==" saltValue="ucBE0U8r7UIITK8FiJIYpQ==" spinCount="100000" sheet="1" formatCells="0" formatColumns="0" formatRows="0" insertColumns="0" insertRows="0" insertHyperlinks="0" deleteColumns="0" deleteRows="0" sort="0" autoFilter="0" pivotTables="0"/>
  <mergeCells count="56">
    <mergeCell ref="E35:E37"/>
    <mergeCell ref="D35:D37"/>
    <mergeCell ref="A34:K34"/>
    <mergeCell ref="A29:F29"/>
    <mergeCell ref="K97:K99"/>
    <mergeCell ref="F97:F99"/>
    <mergeCell ref="G97:G98"/>
    <mergeCell ref="A92:F92"/>
    <mergeCell ref="A96:J96"/>
    <mergeCell ref="A97:A99"/>
    <mergeCell ref="B97:B99"/>
    <mergeCell ref="C97:C99"/>
    <mergeCell ref="A35:A37"/>
    <mergeCell ref="D97:D99"/>
    <mergeCell ref="I52:I54"/>
    <mergeCell ref="C134:F134"/>
    <mergeCell ref="K35:K37"/>
    <mergeCell ref="G35:G36"/>
    <mergeCell ref="H97:H99"/>
    <mergeCell ref="I97:I99"/>
    <mergeCell ref="J97:J99"/>
    <mergeCell ref="I133:I135"/>
    <mergeCell ref="J133:J135"/>
    <mergeCell ref="K133:K135"/>
    <mergeCell ref="H35:H37"/>
    <mergeCell ref="I35:I37"/>
    <mergeCell ref="J35:J37"/>
    <mergeCell ref="G133:G134"/>
    <mergeCell ref="C35:C37"/>
    <mergeCell ref="G3:G4"/>
    <mergeCell ref="J3:J5"/>
    <mergeCell ref="H3:H5"/>
    <mergeCell ref="A129:F129"/>
    <mergeCell ref="E97:E99"/>
    <mergeCell ref="F35:F37"/>
    <mergeCell ref="A133:F133"/>
    <mergeCell ref="B35:B37"/>
    <mergeCell ref="I3:I5"/>
    <mergeCell ref="G52:G53"/>
    <mergeCell ref="H52:H54"/>
    <mergeCell ref="A2:K2"/>
    <mergeCell ref="A3:A5"/>
    <mergeCell ref="B3:B5"/>
    <mergeCell ref="C3:C5"/>
    <mergeCell ref="D3:D5"/>
    <mergeCell ref="K3:K5"/>
    <mergeCell ref="E3:E5"/>
    <mergeCell ref="F3:F5"/>
    <mergeCell ref="J52:J54"/>
    <mergeCell ref="K52:K54"/>
    <mergeCell ref="A52:A54"/>
    <mergeCell ref="B52:B54"/>
    <mergeCell ref="C52:C54"/>
    <mergeCell ref="D52:D54"/>
    <mergeCell ref="E52:E54"/>
    <mergeCell ref="F52:F54"/>
  </mergeCells>
  <pageMargins left="0.23622047244094491" right="0.23622047244094491" top="0.74803149606299213" bottom="0.74803149606299213" header="0.31496062992125984" footer="0.31496062992125984"/>
  <pageSetup scale="55" orientation="landscape" r:id="rId1"/>
  <headerFooter>
    <oddHeader>&amp;L&amp;G&amp;C&amp;"Century Gothic,Negrita"&amp;12AUTORIDAD PARA EL MANEJO SUSTENTABLE DE LA CUENCA Y DEL LAGO DE AMATITLÁN 
AGUINALDO CORRESPONDIENTE DE MARZO A DICIEMBRE2022</oddHeader>
    <oddFooter>&amp;CPágina &amp;P de &amp;F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2022-12-21T21:44:08Z</dcterms:modified>
</cp:coreProperties>
</file>