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t4XSchpJmC1y8ykTF2z+z/Xj22HR/BJqbbCl34txl9u+zZvpFOZOBRxEDv8MdDRTYUVZsBZWJOm+nooIG8eiyA==" workbookSaltValue="lOMjz8VSEBJllQ9fQXrbl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89" i="1"/>
  <c r="I90" i="1"/>
  <c r="I47" i="1"/>
  <c r="I39" i="1"/>
  <c r="J7" i="1"/>
  <c r="H88" i="1" l="1"/>
  <c r="I88" i="1" s="1"/>
  <c r="H29" i="1" l="1"/>
  <c r="I29" i="1" s="1"/>
  <c r="J88" i="1" l="1"/>
  <c r="J89" i="1"/>
  <c r="J90" i="1"/>
  <c r="J46" i="1"/>
  <c r="J28" i="1"/>
  <c r="H126" i="1"/>
  <c r="H111" i="1"/>
  <c r="H86" i="1"/>
  <c r="H57" i="1"/>
  <c r="I126" i="1" l="1"/>
  <c r="J126" i="1" s="1"/>
  <c r="I111" i="1"/>
  <c r="J111" i="1" s="1"/>
  <c r="I86" i="1"/>
  <c r="J86" i="1" s="1"/>
  <c r="H25" i="1"/>
  <c r="J25" i="1" s="1"/>
  <c r="H118" i="1"/>
  <c r="H119" i="1"/>
  <c r="H120" i="1"/>
  <c r="H121" i="1"/>
  <c r="H122" i="1"/>
  <c r="H123" i="1"/>
  <c r="H124" i="1"/>
  <c r="H125" i="1"/>
  <c r="H127" i="1"/>
  <c r="H128" i="1"/>
  <c r="H117" i="1"/>
  <c r="H101" i="1"/>
  <c r="H102" i="1"/>
  <c r="H103" i="1"/>
  <c r="H104" i="1"/>
  <c r="H105" i="1"/>
  <c r="H106" i="1"/>
  <c r="H107" i="1"/>
  <c r="H108" i="1"/>
  <c r="H109" i="1"/>
  <c r="H110" i="1"/>
  <c r="H112" i="1"/>
  <c r="H113" i="1"/>
  <c r="H114" i="1"/>
  <c r="H115" i="1"/>
  <c r="H116" i="1"/>
  <c r="H100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67" i="1"/>
  <c r="H43" i="1"/>
  <c r="H44" i="1"/>
  <c r="H45" i="1"/>
  <c r="H47" i="1"/>
  <c r="J47" i="1" s="1"/>
  <c r="H48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39" i="1"/>
  <c r="J39" i="1" s="1"/>
  <c r="H42" i="1"/>
  <c r="H41" i="1"/>
  <c r="H4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J22" i="1" s="1"/>
  <c r="H23" i="1"/>
  <c r="J23" i="1" s="1"/>
  <c r="H24" i="1"/>
  <c r="J24" i="1" s="1"/>
  <c r="H26" i="1"/>
  <c r="J26" i="1" s="1"/>
  <c r="H27" i="1"/>
  <c r="J27" i="1" s="1"/>
  <c r="H8" i="1"/>
  <c r="H9" i="1"/>
  <c r="I40" i="1" l="1"/>
  <c r="J40" i="1" s="1"/>
  <c r="I8" i="1"/>
  <c r="J8" i="1" s="1"/>
  <c r="I48" i="1"/>
  <c r="J48" i="1" s="1"/>
  <c r="I105" i="1"/>
  <c r="J105" i="1" s="1"/>
  <c r="I71" i="1"/>
  <c r="J71" i="1" s="1"/>
  <c r="I104" i="1"/>
  <c r="J104" i="1" s="1"/>
  <c r="I124" i="1"/>
  <c r="J124" i="1" s="1"/>
  <c r="J17" i="1"/>
  <c r="I60" i="1"/>
  <c r="J60" i="1" s="1"/>
  <c r="I87" i="1"/>
  <c r="J87" i="1" s="1"/>
  <c r="I78" i="1"/>
  <c r="J78" i="1" s="1"/>
  <c r="I70" i="1"/>
  <c r="J70" i="1" s="1"/>
  <c r="I112" i="1"/>
  <c r="J112" i="1" s="1"/>
  <c r="I103" i="1"/>
  <c r="J103" i="1" s="1"/>
  <c r="I123" i="1"/>
  <c r="J123" i="1" s="1"/>
  <c r="I54" i="1"/>
  <c r="J54" i="1" s="1"/>
  <c r="I43" i="1"/>
  <c r="J43" i="1" s="1"/>
  <c r="I11" i="1"/>
  <c r="J11" i="1" s="1"/>
  <c r="I114" i="1"/>
  <c r="J114" i="1" s="1"/>
  <c r="I85" i="1"/>
  <c r="J85" i="1" s="1"/>
  <c r="I77" i="1"/>
  <c r="J77" i="1" s="1"/>
  <c r="I69" i="1"/>
  <c r="J69" i="1" s="1"/>
  <c r="I110" i="1"/>
  <c r="J110" i="1" s="1"/>
  <c r="I102" i="1"/>
  <c r="J102" i="1" s="1"/>
  <c r="I122" i="1"/>
  <c r="J122" i="1" s="1"/>
  <c r="I72" i="1"/>
  <c r="J72" i="1" s="1"/>
  <c r="I67" i="1"/>
  <c r="J67" i="1" s="1"/>
  <c r="I59" i="1"/>
  <c r="J59" i="1" s="1"/>
  <c r="I16" i="1"/>
  <c r="J16" i="1" s="1"/>
  <c r="I15" i="1"/>
  <c r="J15" i="1" s="1"/>
  <c r="I58" i="1"/>
  <c r="J58" i="1" s="1"/>
  <c r="I68" i="1"/>
  <c r="J68" i="1" s="1"/>
  <c r="I109" i="1"/>
  <c r="J109" i="1" s="1"/>
  <c r="I121" i="1"/>
  <c r="J121" i="1" s="1"/>
  <c r="I57" i="1"/>
  <c r="J57" i="1" s="1"/>
  <c r="I14" i="1"/>
  <c r="J14" i="1" s="1"/>
  <c r="I83" i="1"/>
  <c r="J83" i="1" s="1"/>
  <c r="I75" i="1"/>
  <c r="J75" i="1" s="1"/>
  <c r="I100" i="1"/>
  <c r="J100" i="1" s="1"/>
  <c r="I108" i="1"/>
  <c r="J108" i="1" s="1"/>
  <c r="I117" i="1"/>
  <c r="J117" i="1" s="1"/>
  <c r="I120" i="1"/>
  <c r="J120" i="1" s="1"/>
  <c r="J19" i="1"/>
  <c r="I62" i="1"/>
  <c r="J62" i="1" s="1"/>
  <c r="I80" i="1"/>
  <c r="J80" i="1" s="1"/>
  <c r="I125" i="1"/>
  <c r="J125" i="1" s="1"/>
  <c r="I53" i="1"/>
  <c r="J53" i="1" s="1"/>
  <c r="I42" i="1"/>
  <c r="J42" i="1" s="1"/>
  <c r="I10" i="1"/>
  <c r="J10" i="1" s="1"/>
  <c r="I113" i="1"/>
  <c r="J113" i="1" s="1"/>
  <c r="I76" i="1"/>
  <c r="J76" i="1" s="1"/>
  <c r="J21" i="1"/>
  <c r="I64" i="1"/>
  <c r="J64" i="1" s="1"/>
  <c r="I66" i="1"/>
  <c r="J66" i="1" s="1"/>
  <c r="I82" i="1"/>
  <c r="J82" i="1" s="1"/>
  <c r="I74" i="1"/>
  <c r="J74" i="1" s="1"/>
  <c r="I116" i="1"/>
  <c r="J116" i="1" s="1"/>
  <c r="I107" i="1"/>
  <c r="J107" i="1" s="1"/>
  <c r="I128" i="1"/>
  <c r="J128" i="1" s="1"/>
  <c r="I119" i="1"/>
  <c r="J119" i="1" s="1"/>
  <c r="J18" i="1"/>
  <c r="I61" i="1"/>
  <c r="J61" i="1" s="1"/>
  <c r="I79" i="1"/>
  <c r="J79" i="1" s="1"/>
  <c r="I84" i="1"/>
  <c r="J84" i="1" s="1"/>
  <c r="I101" i="1"/>
  <c r="J101" i="1" s="1"/>
  <c r="I56" i="1"/>
  <c r="J56" i="1" s="1"/>
  <c r="I45" i="1"/>
  <c r="J45" i="1" s="1"/>
  <c r="I13" i="1"/>
  <c r="J13" i="1" s="1"/>
  <c r="I9" i="1"/>
  <c r="J9" i="1" s="1"/>
  <c r="I41" i="1"/>
  <c r="J41" i="1" s="1"/>
  <c r="I52" i="1"/>
  <c r="J52" i="1" s="1"/>
  <c r="J20" i="1"/>
  <c r="I63" i="1"/>
  <c r="J63" i="1" s="1"/>
  <c r="I55" i="1"/>
  <c r="J55" i="1" s="1"/>
  <c r="I44" i="1"/>
  <c r="J44" i="1" s="1"/>
  <c r="I12" i="1"/>
  <c r="J12" i="1" s="1"/>
  <c r="I65" i="1"/>
  <c r="J65" i="1" s="1"/>
  <c r="I81" i="1"/>
  <c r="J81" i="1" s="1"/>
  <c r="I73" i="1"/>
  <c r="J73" i="1" s="1"/>
  <c r="I115" i="1"/>
  <c r="J115" i="1" s="1"/>
  <c r="I106" i="1"/>
  <c r="J106" i="1" s="1"/>
  <c r="I127" i="1"/>
  <c r="J127" i="1" s="1"/>
  <c r="I118" i="1"/>
  <c r="J118" i="1" s="1"/>
  <c r="J29" i="1"/>
  <c r="I30" i="1" l="1"/>
  <c r="A8" i="1" l="1"/>
  <c r="A9" i="1" l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I91" i="1"/>
  <c r="J129" i="1"/>
  <c r="I129" i="1"/>
  <c r="J91" i="1" l="1"/>
  <c r="I134" i="1"/>
  <c r="A25" i="1"/>
  <c r="A26" i="1" s="1"/>
  <c r="A27" i="1" s="1"/>
  <c r="A28" i="1" s="1"/>
  <c r="A29" i="1" s="1"/>
  <c r="A39" i="1" s="1"/>
  <c r="A40" i="1" s="1"/>
  <c r="A41" i="1" s="1"/>
  <c r="A42" i="1" s="1"/>
  <c r="J30" i="1"/>
  <c r="A43" i="1" l="1"/>
  <c r="A44" i="1" s="1"/>
  <c r="A45" i="1" s="1"/>
  <c r="A46" i="1" s="1"/>
  <c r="A47" i="1" s="1"/>
  <c r="A48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J134" i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<sst xmlns="http://schemas.openxmlformats.org/spreadsheetml/2006/main" count="463" uniqueCount="245">
  <si>
    <t>11130016-219-00-0115-0001-12-33-00-000-001-000-031-00000</t>
  </si>
  <si>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</si>
  <si>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</si>
  <si>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</si>
  <si>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</si>
  <si>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</si>
  <si>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</si>
  <si>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</si>
  <si>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</si>
  <si>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</si>
  <si>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</si>
  <si>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</si>
  <si>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</si>
  <si>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</si>
  <si>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</si>
  <si>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</si>
  <si>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</si>
  <si>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</si>
  <si>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</si>
  <si>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</si>
  <si>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</si>
  <si>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</si>
  <si>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</si>
  <si>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</si>
  <si>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</si>
  <si>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</si>
  <si>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</si>
  <si>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</si>
  <si>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</si>
  <si>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</si>
  <si>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</si>
  <si>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</si>
  <si>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</si>
  <si>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</si>
  <si>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</si>
  <si>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</si>
  <si>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</si>
  <si>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</si>
  <si>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</si>
  <si>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</si>
  <si>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</si>
  <si>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</si>
  <si>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</si>
  <si>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</si>
  <si>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</si>
  <si>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</si>
  <si>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</si>
  <si>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</si>
  <si>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</si>
  <si>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</si>
  <si>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</si>
  <si>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</si>
  <si>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</si>
  <si>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</si>
  <si>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</si>
  <si>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</si>
  <si>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</si>
  <si>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</si>
  <si>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</si>
  <si>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</si>
  <si>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</si>
  <si>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</si>
  <si>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</si>
  <si>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</si>
  <si>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</si>
  <si>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</si>
  <si>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</si>
  <si>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</si>
  <si>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</si>
  <si>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</si>
  <si>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</si>
  <si>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</si>
  <si>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</si>
  <si>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</si>
  <si>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Desechos Sólidos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</si>
  <si>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</si>
  <si>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</si>
  <si>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</si>
  <si>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</si>
  <si>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</si>
  <si>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</si>
  <si>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</si>
  <si>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</si>
  <si>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</si>
  <si>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</si>
  <si>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</si>
  <si>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</si>
  <si>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</si>
  <si>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</si>
  <si>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</si>
  <si>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</si>
  <si>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</si>
  <si>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</si>
  <si>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</si>
  <si>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</si>
  <si>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</si>
  <si>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</si>
  <si>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</si>
  <si>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</si>
  <si>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</si>
  <si>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</si>
  <si>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</si>
  <si>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</si>
  <si>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</si>
  <si>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</si>
  <si>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</si>
  <si>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</si>
  <si>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</si>
  <si>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</si>
  <si>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</si>
  <si>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</si>
  <si>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</si>
  <si>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</si>
  <si>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</si>
  <si>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</si>
  <si>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</si>
  <si>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</si>
  <si>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</si>
  <si>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</si>
  <si>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</si>
  <si>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</si>
  <si>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</si>
  <si>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</si>
  <si>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</si>
  <si>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</si>
  <si>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</si>
  <si>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</si>
  <si>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</si>
  <si>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</si>
  <si>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</si>
  <si>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</si>
  <si>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</si>
  <si>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</si>
  <si>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</si>
  <si>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</si>
  <si>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</si>
  <si>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</si>
  <si>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</si>
  <si>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</si>
  <si>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</si>
  <si>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</si>
  <si>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</si>
  <si>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</si>
  <si>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</si>
  <si>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</si>
  <si>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</si>
  <si>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</si>
  <si>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</si>
  <si>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</si>
  <si>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</si>
  <si>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</si>
  <si>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</si>
  <si>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</si>
  <si>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</si>
  <si>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</si>
  <si>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</si>
  <si>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</si>
  <si>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</si>
  <si>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</si>
  <si>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</si>
  <si>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</si>
  <si>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</si>
  <si>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</si>
  <si>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</si>
  <si>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</si>
  <si>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</si>
  <si>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</si>
  <si>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</si>
  <si>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</si>
  <si>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</si>
  <si>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</si>
  <si>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</si>
  <si>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</si>
  <si>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</si>
  <si>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</si>
  <si>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</si>
  <si>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</si>
  <si>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</si>
  <si>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</si>
  <si>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</si>
  <si>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</si>
  <si>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</si>
  <si>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</si>
  <si>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</si>
  <si>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</si>
  <si>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</si>
  <si>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</si>
  <si>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</si>
  <si>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</si>
  <si>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92-2022-031-AMSA</t>
  </si>
  <si>
    <t>Sotero Chocón Vargas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</si>
  <si>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</si>
  <si>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</si>
  <si>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</si>
  <si>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</si>
  <si>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</si>
  <si>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</si>
  <si>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</si>
  <si>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</si>
  <si>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</si>
  <si>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</si>
  <si>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</si>
  <si>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</si>
  <si>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</si>
  <si>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</si>
  <si>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</si>
  <si>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</si>
  <si>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</si>
  <si>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</si>
  <si>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</si>
  <si>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</si>
  <si>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</si>
  <si>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</si>
  <si>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</si>
  <si>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</si>
  <si>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</si>
  <si>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</si>
  <si>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</si>
  <si>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</si>
  <si>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</si>
  <si>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</si>
  <si>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110-2022-031-AMSA</t>
  </si>
  <si>
    <t xml:space="preserve">Juan Pablo Lemus Corado 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</si>
  <si>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</si>
  <si>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</si>
  <si>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</si>
  <si>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</si>
  <si>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</si>
  <si>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118-2022-031-AMSA</t>
  </si>
  <si>
    <t xml:space="preserve">Juan Francisco Fuentes Lopez </t>
  </si>
  <si>
    <t>Jose Guadalupe Nolasco Perez</t>
  </si>
  <si>
    <t>119-2022-031-AMSA</t>
  </si>
  <si>
    <t>Nazario Hernández Osorio</t>
  </si>
  <si>
    <t>Km 21</t>
  </si>
  <si>
    <t>10-2022-031-AMSA</t>
  </si>
  <si>
    <t xml:space="preserve">Dias laborados </t>
  </si>
  <si>
    <t>19-2022-031-AMSA</t>
  </si>
  <si>
    <t>Luis Armando Ramirez Martinez</t>
  </si>
  <si>
    <t>FUENTE</t>
  </si>
  <si>
    <t>184</t>
  </si>
  <si>
    <t>153</t>
  </si>
  <si>
    <t>90</t>
  </si>
  <si>
    <t>BONO 14</t>
  </si>
  <si>
    <t xml:space="preserve">LÍQUIDO </t>
  </si>
  <si>
    <t>Correspondiente de Junio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</si>
</sst>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Fill="1"/>
    <xf numFmtId="4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49" fontId="4" fillId="0" borderId="0" xfId="2" applyNumberFormat="1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 vertical="center" wrapText="1"/>
      <protection hidden="1"/>
    </xf>
    <xf numFmtId="49" fontId="4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49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3" xfId="2" applyFont="1" applyFill="1" applyBorder="1" applyAlignment="1" applyProtection="1">
      <alignment horizontal="center" vertical="center" wrapText="1"/>
      <protection hidden="1"/>
    </xf>
    <xf numFmtId="49" fontId="4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49" fontId="5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4" fillId="5" borderId="5" xfId="2" applyFont="1" applyFill="1" applyBorder="1" applyAlignment="1" applyProtection="1">
      <alignment horizontal="center" vertical="center" wrapText="1"/>
      <protection hidden="1"/>
    </xf>
    <xf numFmtId="49" fontId="4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49" fontId="5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0" fontId="6" fillId="3" borderId="9" xfId="2" applyFont="1" applyFill="1" applyBorder="1" applyAlignment="1" applyProtection="1">
      <alignment horizontal="center" vertical="center"/>
      <protection hidden="1"/>
    </xf>
    <xf numFmtId="0" fontId="7" fillId="0" borderId="9" xfId="2" applyFont="1" applyFill="1" applyBorder="1" applyAlignment="1" applyProtection="1">
      <alignment horizontal="center" vertical="center"/>
      <protection hidden="1"/>
    </xf>
    <xf numFmtId="44" fontId="7" fillId="0" borderId="9" xfId="1" applyFont="1" applyFill="1" applyBorder="1" applyAlignment="1" applyProtection="1">
      <alignment horizontal="center" vertical="center"/>
      <protection hidden="1"/>
    </xf>
    <xf numFmtId="2" fontId="6" fillId="0" borderId="9" xfId="0" applyNumberFormat="1" applyFont="1" applyFill="1" applyBorder="1" applyAlignment="1" applyProtection="1">
      <alignment horizontal="center"/>
      <protection hidden="1"/>
    </xf>
    <xf numFmtId="49" fontId="6" fillId="0" borderId="9" xfId="0" applyNumberFormat="1" applyFont="1" applyFill="1" applyBorder="1" applyAlignment="1" applyProtection="1">
      <alignment horizontal="center"/>
      <protection hidden="1"/>
    </xf>
    <xf numFmtId="164" fontId="6" fillId="0" borderId="10" xfId="0" applyNumberFormat="1" applyFont="1" applyFill="1" applyBorder="1" applyProtection="1">
      <protection hidden="1"/>
    </xf>
    <xf numFmtId="44" fontId="6" fillId="2" borderId="9" xfId="0" applyNumberFormat="1" applyFont="1" applyFill="1" applyBorder="1" applyProtection="1">
      <protection hidden="1"/>
    </xf>
    <xf numFmtId="4" fontId="6" fillId="0" borderId="0" xfId="0" applyNumberFormat="1" applyFont="1" applyProtection="1">
      <protection hidden="1"/>
    </xf>
    <xf numFmtId="0" fontId="6" fillId="3" borderId="10" xfId="0" applyFont="1" applyFill="1" applyBorder="1" applyAlignment="1" applyProtection="1">
      <alignment horizontal="center"/>
      <protection hidden="1"/>
    </xf>
    <xf numFmtId="0" fontId="6" fillId="0" borderId="10" xfId="0" applyFont="1" applyFill="1" applyBorder="1" applyAlignment="1" applyProtection="1">
      <alignment horizontal="center"/>
      <protection hidden="1"/>
    </xf>
    <xf numFmtId="0" fontId="6" fillId="3" borderId="10" xfId="2" applyFont="1" applyFill="1" applyBorder="1" applyAlignment="1" applyProtection="1">
      <alignment horizontal="center" vertical="center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horizontal="center" vertical="center"/>
      <protection hidden="1"/>
    </xf>
    <xf numFmtId="2" fontId="6" fillId="0" borderId="10" xfId="0" applyNumberFormat="1" applyFont="1" applyFill="1" applyBorder="1" applyAlignment="1" applyProtection="1">
      <alignment horizontal="center"/>
      <protection hidden="1"/>
    </xf>
    <xf numFmtId="49" fontId="6" fillId="3" borderId="10" xfId="0" applyNumberFormat="1" applyFont="1" applyFill="1" applyBorder="1" applyAlignment="1" applyProtection="1">
      <alignment horizontal="center"/>
      <protection hidden="1"/>
    </xf>
    <xf numFmtId="0" fontId="7" fillId="3" borderId="10" xfId="2" applyFont="1" applyFill="1" applyBorder="1" applyAlignment="1" applyProtection="1">
      <alignment horizontal="center" vertical="center"/>
      <protection hidden="1"/>
    </xf>
    <xf numFmtId="49" fontId="6" fillId="0" borderId="10" xfId="0" applyNumberFormat="1" applyFont="1" applyFill="1" applyBorder="1" applyAlignment="1" applyProtection="1">
      <alignment horizontal="center"/>
      <protection hidden="1"/>
    </xf>
    <xf numFmtId="0" fontId="7" fillId="0" borderId="10" xfId="3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/>
      <protection hidden="1"/>
    </xf>
    <xf numFmtId="0" fontId="7" fillId="0" borderId="12" xfId="2" applyFont="1" applyFill="1" applyBorder="1" applyAlignment="1" applyProtection="1">
      <alignment horizontal="center" vertical="center"/>
      <protection hidden="1"/>
    </xf>
    <xf numFmtId="0" fontId="6" fillId="0" borderId="11" xfId="2" applyFont="1" applyFill="1" applyBorder="1" applyAlignment="1" applyProtection="1">
      <alignment horizontal="center" vertical="center"/>
      <protection hidden="1"/>
    </xf>
    <xf numFmtId="0" fontId="6" fillId="0" borderId="10" xfId="2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44" fontId="7" fillId="0" borderId="11" xfId="1" applyFont="1" applyFill="1" applyBorder="1" applyAlignment="1" applyProtection="1">
      <alignment horizontal="center" vertical="center"/>
      <protection hidden="1"/>
    </xf>
    <xf numFmtId="2" fontId="7" fillId="0" borderId="11" xfId="0" applyNumberFormat="1" applyFont="1" applyFill="1" applyBorder="1" applyAlignment="1" applyProtection="1">
      <alignment horizontal="center"/>
      <protection hidden="1"/>
    </xf>
    <xf numFmtId="0" fontId="5" fillId="4" borderId="16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44" fontId="4" fillId="4" borderId="2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4" fontId="7" fillId="3" borderId="0" xfId="0" applyNumberFormat="1" applyFont="1" applyFill="1" applyBorder="1" applyProtection="1">
      <protection hidden="1"/>
    </xf>
    <xf numFmtId="49" fontId="7" fillId="3" borderId="0" xfId="0" applyNumberFormat="1" applyFont="1" applyFill="1" applyBorder="1" applyAlignment="1" applyProtection="1">
      <alignment horizontal="center"/>
      <protection hidden="1"/>
    </xf>
    <xf numFmtId="0" fontId="4" fillId="3" borderId="8" xfId="2" applyFont="1" applyFill="1" applyBorder="1" applyAlignment="1" applyProtection="1">
      <alignment horizontal="center" vertical="center"/>
      <protection hidden="1"/>
    </xf>
    <xf numFmtId="49" fontId="7" fillId="3" borderId="9" xfId="2" applyNumberFormat="1" applyFont="1" applyFill="1" applyBorder="1" applyAlignment="1" applyProtection="1">
      <alignment horizontal="center" vertical="center"/>
      <protection hidden="1"/>
    </xf>
    <xf numFmtId="0" fontId="7" fillId="3" borderId="9" xfId="2" applyFont="1" applyFill="1" applyBorder="1" applyAlignment="1" applyProtection="1">
      <alignment horizontal="center" vertical="center"/>
      <protection hidden="1"/>
    </xf>
    <xf numFmtId="164" fontId="7" fillId="3" borderId="9" xfId="2" applyNumberFormat="1" applyFont="1" applyFill="1" applyBorder="1" applyAlignment="1" applyProtection="1">
      <alignment horizontal="center" vertical="center"/>
      <protection hidden="1"/>
    </xf>
    <xf numFmtId="49" fontId="7" fillId="3" borderId="10" xfId="2" applyNumberFormat="1" applyFont="1" applyFill="1" applyBorder="1" applyAlignment="1" applyProtection="1">
      <alignment horizontal="center" vertical="center"/>
      <protection hidden="1"/>
    </xf>
    <xf numFmtId="44" fontId="7" fillId="3" borderId="10" xfId="1" applyFont="1" applyFill="1" applyBorder="1" applyAlignment="1" applyProtection="1">
      <alignment horizontal="center" vertical="center"/>
      <protection hidden="1"/>
    </xf>
    <xf numFmtId="49" fontId="7" fillId="0" borderId="10" xfId="2" applyNumberFormat="1" applyFont="1" applyFill="1" applyBorder="1" applyAlignment="1" applyProtection="1">
      <alignment horizontal="center" vertical="center"/>
      <protection hidden="1"/>
    </xf>
    <xf numFmtId="4" fontId="6" fillId="0" borderId="0" xfId="0" applyNumberFormat="1" applyFont="1" applyFill="1" applyProtection="1"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44" fontId="6" fillId="0" borderId="10" xfId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49" fontId="7" fillId="3" borderId="11" xfId="2" applyNumberFormat="1" applyFont="1" applyFill="1" applyBorder="1" applyAlignment="1" applyProtection="1">
      <alignment horizontal="center" vertical="center"/>
      <protection hidden="1"/>
    </xf>
    <xf numFmtId="0" fontId="7" fillId="3" borderId="11" xfId="2" applyFont="1" applyFill="1" applyBorder="1" applyAlignment="1" applyProtection="1">
      <alignment horizontal="center" vertical="center"/>
      <protection hidden="1"/>
    </xf>
    <xf numFmtId="0" fontId="7" fillId="0" borderId="11" xfId="3" applyFont="1" applyFill="1" applyBorder="1" applyAlignment="1" applyProtection="1">
      <alignment horizontal="center" vertical="center"/>
      <protection hidden="1"/>
    </xf>
    <xf numFmtId="44" fontId="7" fillId="3" borderId="11" xfId="1" applyFont="1" applyFill="1" applyBorder="1" applyAlignment="1" applyProtection="1">
      <alignment horizontal="center" vertical="center"/>
      <protection hidden="1"/>
    </xf>
    <xf numFmtId="2" fontId="6" fillId="0" borderId="11" xfId="0" applyNumberFormat="1" applyFont="1" applyFill="1" applyBorder="1" applyAlignment="1" applyProtection="1">
      <alignment horizontal="center"/>
      <protection hidden="1"/>
    </xf>
    <xf numFmtId="0" fontId="5" fillId="4" borderId="17" xfId="0" applyFont="1" applyFill="1" applyBorder="1" applyAlignment="1" applyProtection="1">
      <alignment horizontal="center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44" fontId="4" fillId="4" borderId="7" xfId="1" applyFont="1" applyFill="1" applyBorder="1" applyProtection="1">
      <protection hidden="1"/>
    </xf>
    <xf numFmtId="44" fontId="4" fillId="3" borderId="0" xfId="1" applyFont="1" applyFill="1" applyBorder="1" applyProtection="1">
      <protection hidden="1"/>
    </xf>
    <xf numFmtId="49" fontId="5" fillId="3" borderId="0" xfId="0" applyNumberFormat="1" applyFont="1" applyFill="1" applyBorder="1" applyAlignment="1" applyProtection="1">
      <alignment horizontal="center"/>
      <protection hidden="1"/>
    </xf>
    <xf numFmtId="44" fontId="5" fillId="3" borderId="0" xfId="0" applyNumberFormat="1" applyFont="1" applyFill="1" applyBorder="1" applyProtection="1">
      <protection hidden="1"/>
    </xf>
    <xf numFmtId="44" fontId="4" fillId="3" borderId="0" xfId="0" applyNumberFormat="1" applyFont="1" applyFill="1" applyBorder="1" applyProtection="1">
      <protection hidden="1"/>
    </xf>
    <xf numFmtId="0" fontId="4" fillId="3" borderId="0" xfId="2" applyFont="1" applyFill="1" applyBorder="1" applyAlignment="1" applyProtection="1">
      <alignment horizontal="center" vertical="center"/>
      <protection hidden="1"/>
    </xf>
    <xf numFmtId="44" fontId="7" fillId="3" borderId="9" xfId="1" applyFont="1" applyFill="1" applyBorder="1" applyAlignment="1" applyProtection="1">
      <alignment vertical="center"/>
      <protection hidden="1"/>
    </xf>
    <xf numFmtId="44" fontId="7" fillId="3" borderId="10" xfId="1" applyFont="1" applyFill="1" applyBorder="1" applyAlignment="1" applyProtection="1">
      <alignment vertical="center"/>
      <protection hidden="1"/>
    </xf>
    <xf numFmtId="0" fontId="6" fillId="0" borderId="10" xfId="3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vertical="center"/>
      <protection hidden="1"/>
    </xf>
    <xf numFmtId="0" fontId="7" fillId="0" borderId="11" xfId="2" applyFont="1" applyFill="1" applyBorder="1" applyAlignment="1" applyProtection="1">
      <alignment horizontal="center" vertical="center"/>
      <protection hidden="1"/>
    </xf>
    <xf numFmtId="44" fontId="7" fillId="3" borderId="11" xfId="1" applyFont="1" applyFill="1" applyBorder="1" applyAlignment="1" applyProtection="1">
      <alignment vertic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4" borderId="14" xfId="0" applyFont="1" applyFill="1" applyBorder="1" applyAlignment="1" applyProtection="1">
      <alignment horizontal="center"/>
      <protection hidden="1"/>
    </xf>
    <xf numFmtId="0" fontId="5" fillId="4" borderId="18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44" fontId="9" fillId="0" borderId="0" xfId="1" applyFont="1" applyFill="1" applyBorder="1" applyProtection="1"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44" fontId="9" fillId="0" borderId="0" xfId="0" applyNumberFormat="1" applyFont="1" applyFill="1" applyBorder="1" applyProtection="1">
      <protection hidden="1"/>
    </xf>
    <xf numFmtId="0" fontId="4" fillId="3" borderId="0" xfId="2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2" applyFont="1" applyFill="1" applyBorder="1" applyAlignment="1" applyProtection="1">
      <alignment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4" fillId="2" borderId="5" xfId="2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44" fontId="4" fillId="4" borderId="15" xfId="0" applyNumberFormat="1" applyFont="1" applyFill="1" applyBorder="1" applyProtection="1"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131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131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131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topLeftCell="A118" zoomScale="89" zoomScaleNormal="89" zoomScalePageLayoutView="66" workbookViewId="0">
      <selection activeCell="G114" sqref="G114"/>
    </sheetView>
  </sheetViews>
  <sheetFormatPr baseColWidth="10" defaultColWidth="9.140625" defaultRowHeight="15" x14ac:dyDescent="0.25"/>
  <cols>
    <col min="1" max="1" width="5.85546875" style="1" customWidth="1"/>
    <col min="2" max="2" width="24" customWidth="1"/>
    <col min="3" max="3" width="25.7109375" style="1" customWidth="1"/>
    <col min="4" max="4" width="25.140625" style="1" customWidth="1"/>
    <col min="5" max="5" width="54.7109375" style="11" customWidth="1"/>
    <col min="6" max="6" width="11.85546875" customWidth="1"/>
    <col min="7" max="7" width="20.42578125" customWidth="1"/>
    <col min="8" max="8" width="0.5703125" style="4" hidden="1" customWidth="1"/>
    <col min="9" max="9" width="20.5703125" customWidth="1"/>
    <col min="10" max="10" width="21.28515625" customWidth="1"/>
    <col min="11" max="11" width="12.28515625" customWidth="1"/>
    <col min="12" max="12" width="11.7109375" customWidth="1"/>
  </cols>
  <sheetData>
    <row r="1" spans="1:12" ht="15.75" x14ac:dyDescent="0.25">
      <c r="A1" s="12" t="s">
        <v>244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6"/>
    </row>
    <row r="2" spans="1:12" ht="15.75" x14ac:dyDescent="0.25">
      <c r="A2" s="14"/>
      <c r="B2" s="14"/>
      <c r="C2" s="14"/>
      <c r="D2" s="14"/>
      <c r="E2" s="14"/>
      <c r="F2" s="14"/>
      <c r="G2" s="14"/>
      <c r="H2" s="15"/>
      <c r="I2" s="14"/>
      <c r="J2" s="14"/>
      <c r="K2" s="13"/>
      <c r="L2" s="6"/>
    </row>
    <row r="3" spans="1:12" ht="15.75" customHeight="1" thickBot="1" x14ac:dyDescent="0.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6"/>
    </row>
    <row r="4" spans="1:12" ht="18" customHeight="1" x14ac:dyDescent="0.25">
      <c r="A4" s="16" t="s">
        <v>1</v>
      </c>
      <c r="B4" s="16" t="s">
        <v>2</v>
      </c>
      <c r="C4" s="16" t="s">
        <v>3</v>
      </c>
      <c r="D4" s="16" t="s">
        <v>62</v>
      </c>
      <c r="E4" s="16" t="s">
        <v>4</v>
      </c>
      <c r="F4" s="17" t="s">
        <v>5</v>
      </c>
      <c r="G4" s="18" t="s">
        <v>6</v>
      </c>
      <c r="H4" s="19" t="s">
        <v>235</v>
      </c>
      <c r="I4" s="18" t="s">
        <v>242</v>
      </c>
      <c r="J4" s="16" t="s">
        <v>7</v>
      </c>
      <c r="K4" s="13"/>
      <c r="L4" s="6"/>
    </row>
    <row r="5" spans="1:12" ht="16.5" thickBot="1" x14ac:dyDescent="0.3">
      <c r="A5" s="20"/>
      <c r="B5" s="20"/>
      <c r="C5" s="20"/>
      <c r="D5" s="20"/>
      <c r="E5" s="20"/>
      <c r="F5" s="21"/>
      <c r="G5" s="22"/>
      <c r="H5" s="23"/>
      <c r="I5" s="24"/>
      <c r="J5" s="20"/>
      <c r="K5" s="13"/>
      <c r="L5" s="6"/>
    </row>
    <row r="6" spans="1:12" ht="61.5" customHeight="1" thickBot="1" x14ac:dyDescent="0.3">
      <c r="A6" s="25"/>
      <c r="B6" s="25"/>
      <c r="C6" s="25"/>
      <c r="D6" s="25"/>
      <c r="E6" s="25"/>
      <c r="F6" s="26"/>
      <c r="G6" s="27" t="s">
        <v>8</v>
      </c>
      <c r="H6" s="28"/>
      <c r="I6" s="22"/>
      <c r="J6" s="25"/>
      <c r="K6" s="13"/>
      <c r="L6" s="6"/>
    </row>
    <row r="7" spans="1:12" ht="15.75" x14ac:dyDescent="0.25">
      <c r="A7" s="29">
        <v>1</v>
      </c>
      <c r="B7" s="30" t="s">
        <v>9</v>
      </c>
      <c r="C7" s="31" t="s">
        <v>10</v>
      </c>
      <c r="D7" s="30" t="s">
        <v>11</v>
      </c>
      <c r="E7" s="32" t="s">
        <v>12</v>
      </c>
      <c r="F7" s="33">
        <v>71.400000000000006</v>
      </c>
      <c r="G7" s="34">
        <v>836.6</v>
      </c>
      <c r="H7" s="35" t="s">
        <v>239</v>
      </c>
      <c r="I7" s="36">
        <v>1516.56</v>
      </c>
      <c r="J7" s="37">
        <f>(I7)</f>
        <v>1516.56</v>
      </c>
      <c r="K7" s="38"/>
      <c r="L7" s="6"/>
    </row>
    <row r="8" spans="1:12" ht="15.75" x14ac:dyDescent="0.25">
      <c r="A8" s="39">
        <f>A7+1</f>
        <v>2</v>
      </c>
      <c r="B8" s="40" t="s">
        <v>13</v>
      </c>
      <c r="C8" s="41" t="s">
        <v>10</v>
      </c>
      <c r="D8" s="40" t="s">
        <v>11</v>
      </c>
      <c r="E8" s="42" t="s">
        <v>14</v>
      </c>
      <c r="F8" s="43">
        <v>71.400000000000006</v>
      </c>
      <c r="G8" s="44">
        <v>836.6</v>
      </c>
      <c r="H8" s="45" t="str">
        <f>($H$7)</f>
        <v>184</v>
      </c>
      <c r="I8" s="36">
        <f t="shared" ref="I8:I15" si="0">(F8*H8/12+G8*H8/365)-3.44</f>
        <v>1513.0980821917806</v>
      </c>
      <c r="J8" s="37">
        <f t="shared" ref="J8:J29" si="1">(I8)</f>
        <v>1513.0980821917806</v>
      </c>
      <c r="K8" s="13"/>
      <c r="L8" s="6"/>
    </row>
    <row r="9" spans="1:12" ht="15.75" x14ac:dyDescent="0.25">
      <c r="A9" s="39">
        <f t="shared" ref="A9:A29" si="2">A8+1</f>
        <v>3</v>
      </c>
      <c r="B9" s="40" t="s">
        <v>15</v>
      </c>
      <c r="C9" s="41" t="s">
        <v>10</v>
      </c>
      <c r="D9" s="40" t="s">
        <v>11</v>
      </c>
      <c r="E9" s="42" t="s">
        <v>16</v>
      </c>
      <c r="F9" s="43">
        <v>71.400000000000006</v>
      </c>
      <c r="G9" s="44">
        <v>836.6</v>
      </c>
      <c r="H9" s="45" t="str">
        <f>($H$7)</f>
        <v>184</v>
      </c>
      <c r="I9" s="36">
        <f t="shared" si="0"/>
        <v>1513.0980821917806</v>
      </c>
      <c r="J9" s="37">
        <f t="shared" si="1"/>
        <v>1513.0980821917806</v>
      </c>
      <c r="K9" s="13"/>
      <c r="L9" s="6"/>
    </row>
    <row r="10" spans="1:12" ht="15.75" x14ac:dyDescent="0.25">
      <c r="A10" s="39">
        <f t="shared" si="2"/>
        <v>4</v>
      </c>
      <c r="B10" s="40" t="s">
        <v>17</v>
      </c>
      <c r="C10" s="41" t="s">
        <v>10</v>
      </c>
      <c r="D10" s="40" t="s">
        <v>11</v>
      </c>
      <c r="E10" s="42" t="s">
        <v>18</v>
      </c>
      <c r="F10" s="43">
        <v>71.400000000000006</v>
      </c>
      <c r="G10" s="44">
        <v>836.6</v>
      </c>
      <c r="H10" s="45" t="str">
        <f t="shared" ref="H10:H29" si="3">($H$7)</f>
        <v>184</v>
      </c>
      <c r="I10" s="36">
        <f t="shared" si="0"/>
        <v>1513.0980821917806</v>
      </c>
      <c r="J10" s="37">
        <f t="shared" si="1"/>
        <v>1513.0980821917806</v>
      </c>
      <c r="K10" s="13"/>
      <c r="L10" s="6"/>
    </row>
    <row r="11" spans="1:12" ht="15.75" x14ac:dyDescent="0.25">
      <c r="A11" s="39">
        <f t="shared" si="2"/>
        <v>5</v>
      </c>
      <c r="B11" s="40" t="s">
        <v>19</v>
      </c>
      <c r="C11" s="41" t="s">
        <v>10</v>
      </c>
      <c r="D11" s="40" t="s">
        <v>11</v>
      </c>
      <c r="E11" s="42" t="s">
        <v>20</v>
      </c>
      <c r="F11" s="43">
        <v>71.400000000000006</v>
      </c>
      <c r="G11" s="44">
        <v>836.6</v>
      </c>
      <c r="H11" s="45" t="str">
        <f t="shared" si="3"/>
        <v>184</v>
      </c>
      <c r="I11" s="36">
        <f t="shared" si="0"/>
        <v>1513.0980821917806</v>
      </c>
      <c r="J11" s="37">
        <f t="shared" si="1"/>
        <v>1513.0980821917806</v>
      </c>
      <c r="K11" s="13"/>
      <c r="L11" s="6"/>
    </row>
    <row r="12" spans="1:12" ht="15.75" x14ac:dyDescent="0.25">
      <c r="A12" s="39">
        <f t="shared" si="2"/>
        <v>6</v>
      </c>
      <c r="B12" s="40" t="s">
        <v>21</v>
      </c>
      <c r="C12" s="41" t="s">
        <v>10</v>
      </c>
      <c r="D12" s="42" t="s">
        <v>22</v>
      </c>
      <c r="E12" s="42" t="s">
        <v>23</v>
      </c>
      <c r="F12" s="43">
        <v>71.400000000000006</v>
      </c>
      <c r="G12" s="44">
        <v>836.6</v>
      </c>
      <c r="H12" s="45" t="str">
        <f t="shared" si="3"/>
        <v>184</v>
      </c>
      <c r="I12" s="36">
        <f t="shared" si="0"/>
        <v>1513.0980821917806</v>
      </c>
      <c r="J12" s="37">
        <f t="shared" si="1"/>
        <v>1513.0980821917806</v>
      </c>
      <c r="K12" s="13"/>
      <c r="L12" s="6"/>
    </row>
    <row r="13" spans="1:12" ht="15.75" x14ac:dyDescent="0.25">
      <c r="A13" s="39">
        <f t="shared" si="2"/>
        <v>7</v>
      </c>
      <c r="B13" s="40" t="s">
        <v>24</v>
      </c>
      <c r="C13" s="46" t="s">
        <v>10</v>
      </c>
      <c r="D13" s="40" t="s">
        <v>11</v>
      </c>
      <c r="E13" s="42" t="s">
        <v>25</v>
      </c>
      <c r="F13" s="43">
        <v>71.400000000000006</v>
      </c>
      <c r="G13" s="44">
        <v>836.6</v>
      </c>
      <c r="H13" s="45" t="str">
        <f t="shared" si="3"/>
        <v>184</v>
      </c>
      <c r="I13" s="36">
        <f t="shared" si="0"/>
        <v>1513.0980821917806</v>
      </c>
      <c r="J13" s="37">
        <f t="shared" si="1"/>
        <v>1513.0980821917806</v>
      </c>
      <c r="K13" s="13"/>
      <c r="L13" s="6"/>
    </row>
    <row r="14" spans="1:12" ht="15.75" x14ac:dyDescent="0.25">
      <c r="A14" s="39">
        <f t="shared" si="2"/>
        <v>8</v>
      </c>
      <c r="B14" s="40" t="s">
        <v>26</v>
      </c>
      <c r="C14" s="41" t="s">
        <v>10</v>
      </c>
      <c r="D14" s="40" t="s">
        <v>11</v>
      </c>
      <c r="E14" s="42" t="s">
        <v>27</v>
      </c>
      <c r="F14" s="43">
        <v>71.400000000000006</v>
      </c>
      <c r="G14" s="44">
        <v>836.6</v>
      </c>
      <c r="H14" s="45" t="str">
        <f t="shared" si="3"/>
        <v>184</v>
      </c>
      <c r="I14" s="36">
        <f t="shared" si="0"/>
        <v>1513.0980821917806</v>
      </c>
      <c r="J14" s="37">
        <f t="shared" si="1"/>
        <v>1513.0980821917806</v>
      </c>
      <c r="K14" s="13"/>
      <c r="L14" s="6"/>
    </row>
    <row r="15" spans="1:12" ht="17.25" customHeight="1" x14ac:dyDescent="0.25">
      <c r="A15" s="39">
        <f t="shared" si="2"/>
        <v>9</v>
      </c>
      <c r="B15" s="40" t="s">
        <v>28</v>
      </c>
      <c r="C15" s="41" t="s">
        <v>10</v>
      </c>
      <c r="D15" s="40" t="s">
        <v>11</v>
      </c>
      <c r="E15" s="42" t="s">
        <v>29</v>
      </c>
      <c r="F15" s="43">
        <v>71.400000000000006</v>
      </c>
      <c r="G15" s="44">
        <v>836.6</v>
      </c>
      <c r="H15" s="45" t="str">
        <f t="shared" si="3"/>
        <v>184</v>
      </c>
      <c r="I15" s="36">
        <f t="shared" si="0"/>
        <v>1513.0980821917806</v>
      </c>
      <c r="J15" s="37">
        <f t="shared" si="1"/>
        <v>1513.0980821917806</v>
      </c>
      <c r="K15" s="13"/>
      <c r="L15" s="6"/>
    </row>
    <row r="16" spans="1:12" ht="17.25" customHeight="1" x14ac:dyDescent="0.25">
      <c r="A16" s="39">
        <f t="shared" si="2"/>
        <v>10</v>
      </c>
      <c r="B16" s="40" t="s">
        <v>234</v>
      </c>
      <c r="C16" s="46" t="s">
        <v>31</v>
      </c>
      <c r="D16" s="42" t="s">
        <v>233</v>
      </c>
      <c r="E16" s="46" t="s">
        <v>232</v>
      </c>
      <c r="F16" s="43">
        <v>75.64</v>
      </c>
      <c r="G16" s="44">
        <v>705.16</v>
      </c>
      <c r="H16" s="45" t="str">
        <f t="shared" si="3"/>
        <v>184</v>
      </c>
      <c r="I16" s="36">
        <f>(F16*H16/12+G16*H16/365)-4+0.39</f>
        <v>1511.6812511415526</v>
      </c>
      <c r="J16" s="37">
        <f t="shared" si="1"/>
        <v>1511.6812511415526</v>
      </c>
      <c r="K16" s="38"/>
      <c r="L16" s="6"/>
    </row>
    <row r="17" spans="1:12" ht="18" customHeight="1" x14ac:dyDescent="0.25">
      <c r="A17" s="39">
        <f t="shared" si="2"/>
        <v>11</v>
      </c>
      <c r="B17" s="40" t="s">
        <v>30</v>
      </c>
      <c r="C17" s="46" t="s">
        <v>31</v>
      </c>
      <c r="D17" s="42" t="s">
        <v>32</v>
      </c>
      <c r="E17" s="42" t="s">
        <v>33</v>
      </c>
      <c r="F17" s="43">
        <v>75.64</v>
      </c>
      <c r="G17" s="44">
        <v>705.16</v>
      </c>
      <c r="H17" s="47" t="str">
        <f t="shared" si="3"/>
        <v>184</v>
      </c>
      <c r="I17" s="36">
        <v>1512.39</v>
      </c>
      <c r="J17" s="37">
        <f t="shared" si="1"/>
        <v>1512.39</v>
      </c>
      <c r="K17" s="13"/>
      <c r="L17" s="6"/>
    </row>
    <row r="18" spans="1:12" ht="15.75" x14ac:dyDescent="0.25">
      <c r="A18" s="39">
        <f t="shared" si="2"/>
        <v>12</v>
      </c>
      <c r="B18" s="40" t="s">
        <v>34</v>
      </c>
      <c r="C18" s="46" t="s">
        <v>31</v>
      </c>
      <c r="D18" s="42" t="s">
        <v>32</v>
      </c>
      <c r="E18" s="42" t="s">
        <v>35</v>
      </c>
      <c r="F18" s="43">
        <v>75.64</v>
      </c>
      <c r="G18" s="44">
        <v>705.16</v>
      </c>
      <c r="H18" s="47" t="str">
        <f t="shared" si="3"/>
        <v>184</v>
      </c>
      <c r="I18" s="36">
        <v>1512.39</v>
      </c>
      <c r="J18" s="37">
        <f t="shared" si="1"/>
        <v>1512.39</v>
      </c>
      <c r="K18" s="13"/>
      <c r="L18" s="6"/>
    </row>
    <row r="19" spans="1:12" ht="15.75" x14ac:dyDescent="0.25">
      <c r="A19" s="39">
        <f t="shared" si="2"/>
        <v>13</v>
      </c>
      <c r="B19" s="40" t="s">
        <v>36</v>
      </c>
      <c r="C19" s="46" t="s">
        <v>31</v>
      </c>
      <c r="D19" s="42" t="s">
        <v>37</v>
      </c>
      <c r="E19" s="48" t="s">
        <v>38</v>
      </c>
      <c r="F19" s="43">
        <v>75.64</v>
      </c>
      <c r="G19" s="44">
        <v>705.16</v>
      </c>
      <c r="H19" s="47" t="str">
        <f t="shared" si="3"/>
        <v>184</v>
      </c>
      <c r="I19" s="36">
        <v>1512.39</v>
      </c>
      <c r="J19" s="37">
        <f t="shared" si="1"/>
        <v>1512.39</v>
      </c>
      <c r="K19" s="13"/>
      <c r="L19" s="6"/>
    </row>
    <row r="20" spans="1:12" ht="15.75" x14ac:dyDescent="0.25">
      <c r="A20" s="39">
        <f t="shared" si="2"/>
        <v>14</v>
      </c>
      <c r="B20" s="40" t="s">
        <v>39</v>
      </c>
      <c r="C20" s="46" t="s">
        <v>31</v>
      </c>
      <c r="D20" s="42" t="s">
        <v>40</v>
      </c>
      <c r="E20" s="42" t="s">
        <v>41</v>
      </c>
      <c r="F20" s="43">
        <v>75.64</v>
      </c>
      <c r="G20" s="44">
        <v>705.16</v>
      </c>
      <c r="H20" s="47" t="str">
        <f t="shared" si="3"/>
        <v>184</v>
      </c>
      <c r="I20" s="36">
        <v>1512.39</v>
      </c>
      <c r="J20" s="37">
        <f t="shared" si="1"/>
        <v>1512.39</v>
      </c>
      <c r="K20" s="13"/>
      <c r="L20" s="6"/>
    </row>
    <row r="21" spans="1:12" ht="15.75" x14ac:dyDescent="0.25">
      <c r="A21" s="39">
        <f t="shared" si="2"/>
        <v>15</v>
      </c>
      <c r="B21" s="40" t="s">
        <v>43</v>
      </c>
      <c r="C21" s="40" t="s">
        <v>44</v>
      </c>
      <c r="D21" s="40" t="s">
        <v>45</v>
      </c>
      <c r="E21" s="49" t="s">
        <v>46</v>
      </c>
      <c r="F21" s="43">
        <v>75.64</v>
      </c>
      <c r="G21" s="44">
        <v>705.16</v>
      </c>
      <c r="H21" s="47" t="str">
        <f t="shared" si="3"/>
        <v>184</v>
      </c>
      <c r="I21" s="36">
        <v>1512.39</v>
      </c>
      <c r="J21" s="37">
        <f t="shared" si="1"/>
        <v>1512.39</v>
      </c>
      <c r="K21" s="13"/>
      <c r="L21" s="6"/>
    </row>
    <row r="22" spans="1:12" ht="15.75" x14ac:dyDescent="0.25">
      <c r="A22" s="39">
        <f t="shared" si="2"/>
        <v>16</v>
      </c>
      <c r="B22" s="40" t="s">
        <v>47</v>
      </c>
      <c r="C22" s="42" t="s">
        <v>31</v>
      </c>
      <c r="D22" s="42" t="s">
        <v>42</v>
      </c>
      <c r="E22" s="42" t="s">
        <v>48</v>
      </c>
      <c r="F22" s="43">
        <v>75.64</v>
      </c>
      <c r="G22" s="44">
        <v>705.16</v>
      </c>
      <c r="H22" s="47" t="str">
        <f t="shared" si="3"/>
        <v>184</v>
      </c>
      <c r="I22" s="36">
        <v>1512.39</v>
      </c>
      <c r="J22" s="37">
        <f t="shared" si="1"/>
        <v>1512.39</v>
      </c>
      <c r="K22" s="13"/>
      <c r="L22" s="6"/>
    </row>
    <row r="23" spans="1:12" ht="15.75" x14ac:dyDescent="0.25">
      <c r="A23" s="39">
        <f t="shared" si="2"/>
        <v>17</v>
      </c>
      <c r="B23" s="40" t="s">
        <v>49</v>
      </c>
      <c r="C23" s="42" t="s">
        <v>44</v>
      </c>
      <c r="D23" s="42" t="s">
        <v>42</v>
      </c>
      <c r="E23" s="42" t="s">
        <v>50</v>
      </c>
      <c r="F23" s="43">
        <v>75.64</v>
      </c>
      <c r="G23" s="44">
        <v>705.16</v>
      </c>
      <c r="H23" s="47" t="str">
        <f t="shared" si="3"/>
        <v>184</v>
      </c>
      <c r="I23" s="36">
        <v>1512.39</v>
      </c>
      <c r="J23" s="37">
        <f t="shared" si="1"/>
        <v>1512.39</v>
      </c>
      <c r="K23" s="13"/>
      <c r="L23" s="6"/>
    </row>
    <row r="24" spans="1:12" ht="15.75" x14ac:dyDescent="0.25">
      <c r="A24" s="39">
        <f t="shared" si="2"/>
        <v>18</v>
      </c>
      <c r="B24" s="40" t="s">
        <v>51</v>
      </c>
      <c r="C24" s="42" t="s">
        <v>31</v>
      </c>
      <c r="D24" s="42" t="s">
        <v>32</v>
      </c>
      <c r="E24" s="48" t="s">
        <v>52</v>
      </c>
      <c r="F24" s="43">
        <v>75.64</v>
      </c>
      <c r="G24" s="44">
        <v>705.16</v>
      </c>
      <c r="H24" s="47" t="str">
        <f t="shared" si="3"/>
        <v>184</v>
      </c>
      <c r="I24" s="36">
        <v>1512.39</v>
      </c>
      <c r="J24" s="37">
        <f t="shared" si="1"/>
        <v>1512.39</v>
      </c>
      <c r="K24" s="13"/>
      <c r="L24" s="6"/>
    </row>
    <row r="25" spans="1:12" ht="15.75" x14ac:dyDescent="0.25">
      <c r="A25" s="39">
        <f t="shared" si="2"/>
        <v>19</v>
      </c>
      <c r="B25" s="40" t="s">
        <v>236</v>
      </c>
      <c r="C25" s="42" t="s">
        <v>31</v>
      </c>
      <c r="D25" s="42" t="s">
        <v>238</v>
      </c>
      <c r="E25" s="50" t="s">
        <v>237</v>
      </c>
      <c r="F25" s="43">
        <v>75.64</v>
      </c>
      <c r="G25" s="44">
        <v>705.16</v>
      </c>
      <c r="H25" s="47" t="str">
        <f t="shared" si="3"/>
        <v>184</v>
      </c>
      <c r="I25" s="36">
        <v>1512.39</v>
      </c>
      <c r="J25" s="37">
        <f t="shared" si="1"/>
        <v>1512.39</v>
      </c>
      <c r="K25" s="13"/>
      <c r="L25" s="6"/>
    </row>
    <row r="26" spans="1:12" ht="15.75" x14ac:dyDescent="0.25">
      <c r="A26" s="39">
        <f t="shared" si="2"/>
        <v>20</v>
      </c>
      <c r="B26" s="40" t="s">
        <v>53</v>
      </c>
      <c r="C26" s="42" t="s">
        <v>31</v>
      </c>
      <c r="D26" s="42" t="s">
        <v>22</v>
      </c>
      <c r="E26" s="42" t="s">
        <v>54</v>
      </c>
      <c r="F26" s="43">
        <v>75.64</v>
      </c>
      <c r="G26" s="44">
        <v>705.16</v>
      </c>
      <c r="H26" s="47" t="str">
        <f t="shared" si="3"/>
        <v>184</v>
      </c>
      <c r="I26" s="36">
        <v>1512.39</v>
      </c>
      <c r="J26" s="37">
        <f t="shared" si="1"/>
        <v>1512.39</v>
      </c>
      <c r="K26" s="13"/>
      <c r="L26" s="6"/>
    </row>
    <row r="27" spans="1:12" ht="15.75" x14ac:dyDescent="0.25">
      <c r="A27" s="39">
        <f>A26+1</f>
        <v>21</v>
      </c>
      <c r="B27" s="40" t="s">
        <v>55</v>
      </c>
      <c r="C27" s="42" t="s">
        <v>31</v>
      </c>
      <c r="D27" s="42" t="s">
        <v>22</v>
      </c>
      <c r="E27" s="42" t="s">
        <v>56</v>
      </c>
      <c r="F27" s="43">
        <v>75.64</v>
      </c>
      <c r="G27" s="44">
        <v>705.16</v>
      </c>
      <c r="H27" s="47" t="str">
        <f t="shared" si="3"/>
        <v>184</v>
      </c>
      <c r="I27" s="36">
        <v>1512.39</v>
      </c>
      <c r="J27" s="37">
        <f t="shared" si="1"/>
        <v>1512.39</v>
      </c>
      <c r="K27" s="13"/>
      <c r="L27" s="6"/>
    </row>
    <row r="28" spans="1:12" ht="15.75" x14ac:dyDescent="0.25">
      <c r="A28" s="39">
        <f t="shared" si="2"/>
        <v>22</v>
      </c>
      <c r="B28" s="51" t="s">
        <v>231</v>
      </c>
      <c r="C28" s="42" t="s">
        <v>31</v>
      </c>
      <c r="D28" s="42" t="s">
        <v>159</v>
      </c>
      <c r="E28" s="52" t="s">
        <v>230</v>
      </c>
      <c r="F28" s="43">
        <v>75.64</v>
      </c>
      <c r="G28" s="44">
        <v>705.19</v>
      </c>
      <c r="H28" s="47" t="s">
        <v>241</v>
      </c>
      <c r="I28" s="36">
        <v>739.8</v>
      </c>
      <c r="J28" s="37">
        <f t="shared" si="1"/>
        <v>739.8</v>
      </c>
      <c r="K28" s="13"/>
      <c r="L28" s="9"/>
    </row>
    <row r="29" spans="1:12" ht="16.5" thickBot="1" x14ac:dyDescent="0.3">
      <c r="A29" s="39">
        <f t="shared" si="2"/>
        <v>23</v>
      </c>
      <c r="B29" s="51" t="s">
        <v>57</v>
      </c>
      <c r="C29" s="53" t="s">
        <v>58</v>
      </c>
      <c r="D29" s="54" t="s">
        <v>32</v>
      </c>
      <c r="E29" s="55" t="s">
        <v>59</v>
      </c>
      <c r="F29" s="56">
        <v>71.400000000000006</v>
      </c>
      <c r="G29" s="57">
        <v>836.6</v>
      </c>
      <c r="H29" s="47" t="str">
        <f t="shared" si="3"/>
        <v>184</v>
      </c>
      <c r="I29" s="36">
        <f>(F29*H29/12+G29*H29/365)</f>
        <v>1516.5380821917806</v>
      </c>
      <c r="J29" s="37">
        <f t="shared" si="1"/>
        <v>1516.5380821917806</v>
      </c>
      <c r="K29" s="38"/>
      <c r="L29" s="6"/>
    </row>
    <row r="30" spans="1:12" ht="16.5" thickBot="1" x14ac:dyDescent="0.3">
      <c r="A30" s="58" t="s">
        <v>60</v>
      </c>
      <c r="B30" s="59"/>
      <c r="C30" s="59"/>
      <c r="D30" s="59"/>
      <c r="E30" s="59"/>
      <c r="F30" s="59"/>
      <c r="G30" s="59"/>
      <c r="H30" s="60"/>
      <c r="I30" s="61">
        <f>SUM(I7:I29)</f>
        <v>34025.65399086757</v>
      </c>
      <c r="J30" s="61">
        <f>SUM(J7:J29)</f>
        <v>34025.65399086757</v>
      </c>
      <c r="K30" s="13"/>
      <c r="L30" s="6"/>
    </row>
    <row r="31" spans="1:12" ht="15.75" x14ac:dyDescent="0.25">
      <c r="A31" s="62"/>
      <c r="B31" s="62"/>
      <c r="C31" s="62"/>
      <c r="D31" s="62"/>
      <c r="E31" s="63"/>
      <c r="F31" s="62"/>
      <c r="G31" s="64"/>
      <c r="H31" s="62"/>
      <c r="I31" s="65"/>
      <c r="J31" s="65"/>
      <c r="K31" s="13"/>
      <c r="L31" s="6"/>
    </row>
    <row r="32" spans="1:12" ht="15.75" x14ac:dyDescent="0.25">
      <c r="A32" s="62"/>
      <c r="B32" s="62"/>
      <c r="C32" s="62"/>
      <c r="D32" s="62"/>
      <c r="E32" s="63"/>
      <c r="F32" s="62"/>
      <c r="G32" s="62"/>
      <c r="H32" s="66"/>
      <c r="I32" s="65"/>
      <c r="J32" s="65"/>
      <c r="K32" s="13"/>
      <c r="L32" s="6"/>
    </row>
    <row r="33" spans="1:12" ht="15.75" x14ac:dyDescent="0.25">
      <c r="A33" s="62"/>
      <c r="B33" s="62"/>
      <c r="C33" s="62"/>
      <c r="D33" s="62"/>
      <c r="E33" s="63"/>
      <c r="F33" s="62"/>
      <c r="G33" s="62"/>
      <c r="H33" s="66"/>
      <c r="I33" s="65"/>
      <c r="J33" s="65"/>
      <c r="K33" s="13"/>
      <c r="L33" s="6"/>
    </row>
    <row r="34" spans="1:12" ht="15.75" x14ac:dyDescent="0.25">
      <c r="A34" s="62"/>
      <c r="B34" s="62"/>
      <c r="C34" s="62"/>
      <c r="D34" s="62"/>
      <c r="E34" s="63"/>
      <c r="F34" s="62"/>
      <c r="G34" s="62"/>
      <c r="H34" s="66"/>
      <c r="I34" s="65"/>
      <c r="J34" s="65"/>
      <c r="K34" s="13"/>
      <c r="L34" s="6"/>
    </row>
    <row r="35" spans="1:12" ht="15.75" customHeight="1" thickBot="1" x14ac:dyDescent="0.3">
      <c r="A35" s="67" t="s">
        <v>61</v>
      </c>
      <c r="B35" s="67"/>
      <c r="C35" s="67"/>
      <c r="D35" s="67"/>
      <c r="E35" s="67"/>
      <c r="F35" s="67"/>
      <c r="G35" s="67"/>
      <c r="H35" s="67"/>
      <c r="I35" s="67"/>
      <c r="J35" s="67"/>
      <c r="K35" s="13"/>
      <c r="L35" s="6"/>
    </row>
    <row r="36" spans="1:12" ht="18" customHeight="1" x14ac:dyDescent="0.25">
      <c r="A36" s="16" t="s">
        <v>1</v>
      </c>
      <c r="B36" s="16" t="s">
        <v>2</v>
      </c>
      <c r="C36" s="16" t="s">
        <v>3</v>
      </c>
      <c r="D36" s="16" t="s">
        <v>62</v>
      </c>
      <c r="E36" s="16" t="s">
        <v>4</v>
      </c>
      <c r="F36" s="17" t="s">
        <v>5</v>
      </c>
      <c r="G36" s="18" t="s">
        <v>6</v>
      </c>
      <c r="H36" s="19" t="s">
        <v>235</v>
      </c>
      <c r="I36" s="18" t="s">
        <v>242</v>
      </c>
      <c r="J36" s="16" t="s">
        <v>7</v>
      </c>
      <c r="K36" s="13"/>
      <c r="L36" s="6"/>
    </row>
    <row r="37" spans="1:12" ht="16.5" thickBot="1" x14ac:dyDescent="0.3">
      <c r="A37" s="20"/>
      <c r="B37" s="20"/>
      <c r="C37" s="20"/>
      <c r="D37" s="20"/>
      <c r="E37" s="20"/>
      <c r="F37" s="21"/>
      <c r="G37" s="22"/>
      <c r="H37" s="23"/>
      <c r="I37" s="24"/>
      <c r="J37" s="20"/>
      <c r="K37" s="13"/>
      <c r="L37" s="6"/>
    </row>
    <row r="38" spans="1:12" ht="65.25" customHeight="1" thickBot="1" x14ac:dyDescent="0.3">
      <c r="A38" s="25"/>
      <c r="B38" s="25"/>
      <c r="C38" s="25"/>
      <c r="D38" s="25"/>
      <c r="E38" s="25"/>
      <c r="F38" s="26"/>
      <c r="G38" s="27" t="s">
        <v>8</v>
      </c>
      <c r="H38" s="28"/>
      <c r="I38" s="22"/>
      <c r="J38" s="25"/>
      <c r="K38" s="13"/>
      <c r="L38" s="6"/>
    </row>
    <row r="39" spans="1:12" ht="15.75" x14ac:dyDescent="0.25">
      <c r="A39" s="29">
        <f>(A29+1)</f>
        <v>24</v>
      </c>
      <c r="B39" s="29" t="s">
        <v>63</v>
      </c>
      <c r="C39" s="68" t="s">
        <v>64</v>
      </c>
      <c r="D39" s="69" t="s">
        <v>65</v>
      </c>
      <c r="E39" s="32" t="s">
        <v>66</v>
      </c>
      <c r="F39" s="70">
        <v>71.400000000000006</v>
      </c>
      <c r="G39" s="34">
        <v>836.6</v>
      </c>
      <c r="H39" s="45" t="str">
        <f t="shared" ref="H39:H45" si="4">($H$7)</f>
        <v>184</v>
      </c>
      <c r="I39" s="36">
        <f>(F7*H7/12+G7*H7/365)-3.44</f>
        <v>1513.0980821917806</v>
      </c>
      <c r="J39" s="37">
        <f>(I39)</f>
        <v>1513.0980821917806</v>
      </c>
      <c r="K39" s="38"/>
      <c r="L39" s="6"/>
    </row>
    <row r="40" spans="1:12" ht="15.75" x14ac:dyDescent="0.25">
      <c r="A40" s="39">
        <f>(A39)+1</f>
        <v>25</v>
      </c>
      <c r="B40" s="39" t="s">
        <v>67</v>
      </c>
      <c r="C40" s="71" t="s">
        <v>64</v>
      </c>
      <c r="D40" s="46" t="s">
        <v>65</v>
      </c>
      <c r="E40" s="48" t="s">
        <v>68</v>
      </c>
      <c r="F40" s="72">
        <v>71.400000000000006</v>
      </c>
      <c r="G40" s="44">
        <v>836.6</v>
      </c>
      <c r="H40" s="45" t="str">
        <f t="shared" si="4"/>
        <v>184</v>
      </c>
      <c r="I40" s="36">
        <f t="shared" ref="I40:I45" si="5">(F8*H8/12+G8*H8/365)-3.44</f>
        <v>1513.0980821917806</v>
      </c>
      <c r="J40" s="37">
        <f t="shared" ref="J40:J64" si="6">(I40)</f>
        <v>1513.0980821917806</v>
      </c>
      <c r="K40" s="13"/>
      <c r="L40" s="6"/>
    </row>
    <row r="41" spans="1:12" ht="15.75" x14ac:dyDescent="0.25">
      <c r="A41" s="39">
        <f t="shared" ref="A41:A63" si="7">(A40)+1</f>
        <v>26</v>
      </c>
      <c r="B41" s="39" t="s">
        <v>69</v>
      </c>
      <c r="C41" s="71" t="s">
        <v>64</v>
      </c>
      <c r="D41" s="46" t="s">
        <v>65</v>
      </c>
      <c r="E41" s="48" t="s">
        <v>70</v>
      </c>
      <c r="F41" s="72">
        <v>71.400000000000006</v>
      </c>
      <c r="G41" s="44">
        <v>836.6</v>
      </c>
      <c r="H41" s="45" t="str">
        <f t="shared" si="4"/>
        <v>184</v>
      </c>
      <c r="I41" s="36">
        <f t="shared" si="5"/>
        <v>1513.0980821917806</v>
      </c>
      <c r="J41" s="37">
        <f t="shared" si="6"/>
        <v>1513.0980821917806</v>
      </c>
      <c r="K41" s="13"/>
      <c r="L41" s="6"/>
    </row>
    <row r="42" spans="1:12" ht="15.75" x14ac:dyDescent="0.25">
      <c r="A42" s="39">
        <f t="shared" si="7"/>
        <v>27</v>
      </c>
      <c r="B42" s="39" t="s">
        <v>71</v>
      </c>
      <c r="C42" s="71" t="s">
        <v>64</v>
      </c>
      <c r="D42" s="46" t="s">
        <v>72</v>
      </c>
      <c r="E42" s="42" t="s">
        <v>73</v>
      </c>
      <c r="F42" s="72">
        <v>71.400000000000006</v>
      </c>
      <c r="G42" s="44">
        <v>836.6</v>
      </c>
      <c r="H42" s="45" t="str">
        <f t="shared" si="4"/>
        <v>184</v>
      </c>
      <c r="I42" s="36">
        <f t="shared" si="5"/>
        <v>1513.0980821917806</v>
      </c>
      <c r="J42" s="37">
        <f t="shared" si="6"/>
        <v>1513.0980821917806</v>
      </c>
      <c r="K42" s="13"/>
      <c r="L42" s="6"/>
    </row>
    <row r="43" spans="1:12" ht="15.75" x14ac:dyDescent="0.25">
      <c r="A43" s="39">
        <f t="shared" si="7"/>
        <v>28</v>
      </c>
      <c r="B43" s="39" t="s">
        <v>75</v>
      </c>
      <c r="C43" s="71" t="s">
        <v>64</v>
      </c>
      <c r="D43" s="46" t="s">
        <v>74</v>
      </c>
      <c r="E43" s="42" t="s">
        <v>76</v>
      </c>
      <c r="F43" s="72">
        <v>71.400000000000006</v>
      </c>
      <c r="G43" s="44">
        <v>836.6</v>
      </c>
      <c r="H43" s="45" t="str">
        <f t="shared" si="4"/>
        <v>184</v>
      </c>
      <c r="I43" s="36">
        <f t="shared" si="5"/>
        <v>1513.0980821917806</v>
      </c>
      <c r="J43" s="37">
        <f t="shared" si="6"/>
        <v>1513.0980821917806</v>
      </c>
      <c r="K43" s="13"/>
      <c r="L43" s="6"/>
    </row>
    <row r="44" spans="1:12" ht="15.75" x14ac:dyDescent="0.25">
      <c r="A44" s="39">
        <f t="shared" si="7"/>
        <v>29</v>
      </c>
      <c r="B44" s="39" t="s">
        <v>77</v>
      </c>
      <c r="C44" s="71" t="s">
        <v>64</v>
      </c>
      <c r="D44" s="46" t="s">
        <v>74</v>
      </c>
      <c r="E44" s="42" t="s">
        <v>78</v>
      </c>
      <c r="F44" s="72">
        <v>71.400000000000006</v>
      </c>
      <c r="G44" s="44">
        <v>836.6</v>
      </c>
      <c r="H44" s="45" t="str">
        <f t="shared" si="4"/>
        <v>184</v>
      </c>
      <c r="I44" s="36">
        <f t="shared" si="5"/>
        <v>1513.0980821917806</v>
      </c>
      <c r="J44" s="37">
        <f t="shared" si="6"/>
        <v>1513.0980821917806</v>
      </c>
      <c r="K44" s="13"/>
      <c r="L44" s="6"/>
    </row>
    <row r="45" spans="1:12" ht="15.75" x14ac:dyDescent="0.25">
      <c r="A45" s="39">
        <f t="shared" si="7"/>
        <v>30</v>
      </c>
      <c r="B45" s="39" t="s">
        <v>79</v>
      </c>
      <c r="C45" s="71" t="s">
        <v>64</v>
      </c>
      <c r="D45" s="46" t="s">
        <v>74</v>
      </c>
      <c r="E45" s="48" t="s">
        <v>80</v>
      </c>
      <c r="F45" s="72">
        <v>71.400000000000006</v>
      </c>
      <c r="G45" s="44">
        <v>836.6</v>
      </c>
      <c r="H45" s="45" t="str">
        <f t="shared" si="4"/>
        <v>184</v>
      </c>
      <c r="I45" s="36">
        <f t="shared" si="5"/>
        <v>1513.0980821917806</v>
      </c>
      <c r="J45" s="37">
        <f t="shared" si="6"/>
        <v>1513.0980821917806</v>
      </c>
      <c r="K45" s="13"/>
      <c r="L45" s="6"/>
    </row>
    <row r="46" spans="1:12" s="2" customFormat="1" ht="15.75" x14ac:dyDescent="0.25">
      <c r="A46" s="39">
        <f t="shared" si="7"/>
        <v>31</v>
      </c>
      <c r="B46" s="40" t="s">
        <v>228</v>
      </c>
      <c r="C46" s="73" t="s">
        <v>64</v>
      </c>
      <c r="D46" s="42" t="s">
        <v>74</v>
      </c>
      <c r="E46" s="48" t="s">
        <v>229</v>
      </c>
      <c r="F46" s="43">
        <v>71.400000000000006</v>
      </c>
      <c r="G46" s="44">
        <v>836.6</v>
      </c>
      <c r="H46" s="47" t="s">
        <v>240</v>
      </c>
      <c r="I46" s="36">
        <f>(F46*H46/12+G46*H46/365)-3+0.9</f>
        <v>1258.9343835616439</v>
      </c>
      <c r="J46" s="37">
        <f t="shared" si="6"/>
        <v>1258.9343835616439</v>
      </c>
      <c r="K46" s="74"/>
      <c r="L46" s="8"/>
    </row>
    <row r="47" spans="1:12" ht="15.75" x14ac:dyDescent="0.25">
      <c r="A47" s="39">
        <f t="shared" si="7"/>
        <v>32</v>
      </c>
      <c r="B47" s="39" t="s">
        <v>81</v>
      </c>
      <c r="C47" s="71" t="s">
        <v>64</v>
      </c>
      <c r="D47" s="46" t="s">
        <v>72</v>
      </c>
      <c r="E47" s="42" t="s">
        <v>82</v>
      </c>
      <c r="F47" s="72">
        <v>71.400000000000006</v>
      </c>
      <c r="G47" s="44">
        <v>836.6</v>
      </c>
      <c r="H47" s="45" t="str">
        <f>($H$7)</f>
        <v>184</v>
      </c>
      <c r="I47" s="36">
        <f>(F7*H7/12+G7*H7/365)-3.44</f>
        <v>1513.0980821917806</v>
      </c>
      <c r="J47" s="37">
        <f t="shared" si="6"/>
        <v>1513.0980821917806</v>
      </c>
      <c r="K47" s="13"/>
      <c r="L47" s="6"/>
    </row>
    <row r="48" spans="1:12" ht="16.5" thickBot="1" x14ac:dyDescent="0.3">
      <c r="A48" s="39">
        <f t="shared" si="7"/>
        <v>33</v>
      </c>
      <c r="B48" s="39" t="s">
        <v>83</v>
      </c>
      <c r="C48" s="71" t="s">
        <v>64</v>
      </c>
      <c r="D48" s="46" t="s">
        <v>72</v>
      </c>
      <c r="E48" s="42" t="s">
        <v>84</v>
      </c>
      <c r="F48" s="72">
        <v>71.400000000000006</v>
      </c>
      <c r="G48" s="44">
        <v>836.6</v>
      </c>
      <c r="H48" s="45" t="str">
        <f t="shared" ref="H48:H57" si="8">($H$7)</f>
        <v>184</v>
      </c>
      <c r="I48" s="36">
        <f t="shared" ref="I48" si="9">(F8*H8/12+G8*H8/365)-3.44</f>
        <v>1513.0980821917806</v>
      </c>
      <c r="J48" s="37">
        <f t="shared" si="6"/>
        <v>1513.0980821917806</v>
      </c>
      <c r="K48" s="13"/>
      <c r="L48" s="6"/>
    </row>
    <row r="49" spans="1:12" ht="15.75" customHeight="1" x14ac:dyDescent="0.25">
      <c r="A49" s="16" t="s">
        <v>1</v>
      </c>
      <c r="B49" s="16" t="s">
        <v>2</v>
      </c>
      <c r="C49" s="16" t="s">
        <v>3</v>
      </c>
      <c r="D49" s="16" t="s">
        <v>62</v>
      </c>
      <c r="E49" s="16" t="s">
        <v>4</v>
      </c>
      <c r="F49" s="17" t="s">
        <v>5</v>
      </c>
      <c r="G49" s="18" t="s">
        <v>6</v>
      </c>
      <c r="H49" s="19" t="s">
        <v>235</v>
      </c>
      <c r="I49" s="18" t="s">
        <v>242</v>
      </c>
      <c r="J49" s="16" t="s">
        <v>7</v>
      </c>
      <c r="K49" s="13"/>
      <c r="L49" s="6"/>
    </row>
    <row r="50" spans="1:12" ht="16.5" thickBot="1" x14ac:dyDescent="0.3">
      <c r="A50" s="20"/>
      <c r="B50" s="20"/>
      <c r="C50" s="20"/>
      <c r="D50" s="20"/>
      <c r="E50" s="20"/>
      <c r="F50" s="21"/>
      <c r="G50" s="22"/>
      <c r="H50" s="23"/>
      <c r="I50" s="24"/>
      <c r="J50" s="20"/>
      <c r="K50" s="13"/>
      <c r="L50" s="6"/>
    </row>
    <row r="51" spans="1:12" ht="52.5" customHeight="1" thickBot="1" x14ac:dyDescent="0.3">
      <c r="A51" s="25"/>
      <c r="B51" s="25"/>
      <c r="C51" s="25"/>
      <c r="D51" s="25"/>
      <c r="E51" s="25"/>
      <c r="F51" s="26"/>
      <c r="G51" s="27" t="s">
        <v>8</v>
      </c>
      <c r="H51" s="28"/>
      <c r="I51" s="22"/>
      <c r="J51" s="25"/>
      <c r="K51" s="13"/>
      <c r="L51" s="6"/>
    </row>
    <row r="52" spans="1:12" ht="15.75" x14ac:dyDescent="0.25">
      <c r="A52" s="39">
        <f>(A48)+1</f>
        <v>34</v>
      </c>
      <c r="B52" s="39" t="s">
        <v>85</v>
      </c>
      <c r="C52" s="71" t="s">
        <v>64</v>
      </c>
      <c r="D52" s="46" t="s">
        <v>72</v>
      </c>
      <c r="E52" s="48" t="s">
        <v>86</v>
      </c>
      <c r="F52" s="72">
        <v>71.400000000000006</v>
      </c>
      <c r="G52" s="44">
        <v>836.6</v>
      </c>
      <c r="H52" s="45" t="str">
        <f t="shared" si="8"/>
        <v>184</v>
      </c>
      <c r="I52" s="36">
        <f t="shared" ref="I52:I58" si="10">(F9*H9/12+G9*H9/365)-3.44</f>
        <v>1513.0980821917806</v>
      </c>
      <c r="J52" s="37">
        <f t="shared" si="6"/>
        <v>1513.0980821917806</v>
      </c>
      <c r="K52" s="13"/>
      <c r="L52" s="6"/>
    </row>
    <row r="53" spans="1:12" ht="15.75" x14ac:dyDescent="0.25">
      <c r="A53" s="39">
        <f t="shared" si="7"/>
        <v>35</v>
      </c>
      <c r="B53" s="39" t="s">
        <v>87</v>
      </c>
      <c r="C53" s="71" t="s">
        <v>64</v>
      </c>
      <c r="D53" s="46" t="s">
        <v>72</v>
      </c>
      <c r="E53" s="42" t="s">
        <v>88</v>
      </c>
      <c r="F53" s="72">
        <v>71.400000000000006</v>
      </c>
      <c r="G53" s="44">
        <v>836.6</v>
      </c>
      <c r="H53" s="45" t="str">
        <f t="shared" si="8"/>
        <v>184</v>
      </c>
      <c r="I53" s="36">
        <f t="shared" si="10"/>
        <v>1513.0980821917806</v>
      </c>
      <c r="J53" s="37">
        <f t="shared" si="6"/>
        <v>1513.0980821917806</v>
      </c>
      <c r="K53" s="13"/>
      <c r="L53" s="6"/>
    </row>
    <row r="54" spans="1:12" ht="15.75" x14ac:dyDescent="0.25">
      <c r="A54" s="39">
        <f t="shared" si="7"/>
        <v>36</v>
      </c>
      <c r="B54" s="39" t="s">
        <v>89</v>
      </c>
      <c r="C54" s="71" t="s">
        <v>64</v>
      </c>
      <c r="D54" s="42" t="s">
        <v>72</v>
      </c>
      <c r="E54" s="48" t="s">
        <v>90</v>
      </c>
      <c r="F54" s="72">
        <v>71.400000000000006</v>
      </c>
      <c r="G54" s="44">
        <v>836.6</v>
      </c>
      <c r="H54" s="45" t="str">
        <f t="shared" si="8"/>
        <v>184</v>
      </c>
      <c r="I54" s="36">
        <f t="shared" si="10"/>
        <v>1513.0980821917806</v>
      </c>
      <c r="J54" s="37">
        <f t="shared" si="6"/>
        <v>1513.0980821917806</v>
      </c>
      <c r="K54" s="13"/>
      <c r="L54" s="6"/>
    </row>
    <row r="55" spans="1:12" ht="15.75" x14ac:dyDescent="0.25">
      <c r="A55" s="39">
        <f t="shared" si="7"/>
        <v>37</v>
      </c>
      <c r="B55" s="39" t="s">
        <v>91</v>
      </c>
      <c r="C55" s="71" t="s">
        <v>64</v>
      </c>
      <c r="D55" s="42" t="s">
        <v>72</v>
      </c>
      <c r="E55" s="48" t="s">
        <v>92</v>
      </c>
      <c r="F55" s="72">
        <v>71.400000000000006</v>
      </c>
      <c r="G55" s="44">
        <v>836.6</v>
      </c>
      <c r="H55" s="45" t="str">
        <f t="shared" si="8"/>
        <v>184</v>
      </c>
      <c r="I55" s="36">
        <f t="shared" si="10"/>
        <v>1513.0980821917806</v>
      </c>
      <c r="J55" s="37">
        <f t="shared" si="6"/>
        <v>1513.0980821917806</v>
      </c>
      <c r="K55" s="13"/>
      <c r="L55" s="6"/>
    </row>
    <row r="56" spans="1:12" ht="15.75" x14ac:dyDescent="0.25">
      <c r="A56" s="39">
        <f t="shared" si="7"/>
        <v>38</v>
      </c>
      <c r="B56" s="39" t="s">
        <v>93</v>
      </c>
      <c r="C56" s="71" t="s">
        <v>64</v>
      </c>
      <c r="D56" s="42" t="s">
        <v>72</v>
      </c>
      <c r="E56" s="48" t="s">
        <v>94</v>
      </c>
      <c r="F56" s="72">
        <v>71.400000000000006</v>
      </c>
      <c r="G56" s="44">
        <v>836.6</v>
      </c>
      <c r="H56" s="45" t="str">
        <f t="shared" si="8"/>
        <v>184</v>
      </c>
      <c r="I56" s="36">
        <f t="shared" si="10"/>
        <v>1513.0980821917806</v>
      </c>
      <c r="J56" s="37">
        <f t="shared" si="6"/>
        <v>1513.0980821917806</v>
      </c>
      <c r="K56" s="13"/>
      <c r="L56" s="6"/>
    </row>
    <row r="57" spans="1:12" ht="15.75" x14ac:dyDescent="0.25">
      <c r="A57" s="39">
        <f t="shared" si="7"/>
        <v>39</v>
      </c>
      <c r="B57" s="39" t="s">
        <v>95</v>
      </c>
      <c r="C57" s="71" t="s">
        <v>64</v>
      </c>
      <c r="D57" s="42" t="s">
        <v>72</v>
      </c>
      <c r="E57" s="48" t="s">
        <v>96</v>
      </c>
      <c r="F57" s="72">
        <v>71.400000000000006</v>
      </c>
      <c r="G57" s="44">
        <v>836.6</v>
      </c>
      <c r="H57" s="45" t="str">
        <f t="shared" si="8"/>
        <v>184</v>
      </c>
      <c r="I57" s="36">
        <f t="shared" si="10"/>
        <v>1513.0980821917806</v>
      </c>
      <c r="J57" s="37">
        <f t="shared" si="6"/>
        <v>1513.0980821917806</v>
      </c>
      <c r="K57" s="13"/>
      <c r="L57" s="6"/>
    </row>
    <row r="58" spans="1:12" ht="15.75" x14ac:dyDescent="0.25">
      <c r="A58" s="39">
        <f t="shared" si="7"/>
        <v>40</v>
      </c>
      <c r="B58" s="39" t="s">
        <v>97</v>
      </c>
      <c r="C58" s="71" t="s">
        <v>64</v>
      </c>
      <c r="D58" s="42" t="s">
        <v>72</v>
      </c>
      <c r="E58" s="48" t="s">
        <v>98</v>
      </c>
      <c r="F58" s="72">
        <v>71.400000000000006</v>
      </c>
      <c r="G58" s="44">
        <v>836.6</v>
      </c>
      <c r="H58" s="45" t="str">
        <f t="shared" ref="H58:H64" si="11">($H$7)</f>
        <v>184</v>
      </c>
      <c r="I58" s="36">
        <f t="shared" si="10"/>
        <v>1513.0980821917806</v>
      </c>
      <c r="J58" s="37">
        <f t="shared" si="6"/>
        <v>1513.0980821917806</v>
      </c>
      <c r="K58" s="13"/>
      <c r="L58" s="6"/>
    </row>
    <row r="59" spans="1:12" ht="15.75" x14ac:dyDescent="0.25">
      <c r="A59" s="39">
        <f t="shared" si="7"/>
        <v>41</v>
      </c>
      <c r="B59" s="39" t="s">
        <v>99</v>
      </c>
      <c r="C59" s="71" t="s">
        <v>64</v>
      </c>
      <c r="D59" s="42" t="s">
        <v>72</v>
      </c>
      <c r="E59" s="75" t="s">
        <v>100</v>
      </c>
      <c r="F59" s="72">
        <v>71.400000000000006</v>
      </c>
      <c r="G59" s="44">
        <v>836.6</v>
      </c>
      <c r="H59" s="45" t="str">
        <f t="shared" si="11"/>
        <v>184</v>
      </c>
      <c r="I59" s="36">
        <f t="shared" ref="I59:I64" si="12">(F16*H16/12+G16*H16/365)-2.19</f>
        <v>1513.1012511415524</v>
      </c>
      <c r="J59" s="37">
        <f t="shared" si="6"/>
        <v>1513.1012511415524</v>
      </c>
      <c r="K59" s="38"/>
      <c r="L59" s="6"/>
    </row>
    <row r="60" spans="1:12" ht="15.75" x14ac:dyDescent="0.25">
      <c r="A60" s="39">
        <f t="shared" si="7"/>
        <v>42</v>
      </c>
      <c r="B60" s="39" t="s">
        <v>101</v>
      </c>
      <c r="C60" s="71" t="s">
        <v>64</v>
      </c>
      <c r="D60" s="42" t="s">
        <v>72</v>
      </c>
      <c r="E60" s="48" t="s">
        <v>102</v>
      </c>
      <c r="F60" s="72">
        <v>71.400000000000006</v>
      </c>
      <c r="G60" s="44">
        <v>836.6</v>
      </c>
      <c r="H60" s="45" t="str">
        <f t="shared" si="11"/>
        <v>184</v>
      </c>
      <c r="I60" s="36">
        <f t="shared" si="12"/>
        <v>1513.1012511415524</v>
      </c>
      <c r="J60" s="37">
        <f t="shared" si="6"/>
        <v>1513.1012511415524</v>
      </c>
      <c r="K60" s="13"/>
      <c r="L60" s="6"/>
    </row>
    <row r="61" spans="1:12" ht="15.75" x14ac:dyDescent="0.25">
      <c r="A61" s="39">
        <f t="shared" si="7"/>
        <v>43</v>
      </c>
      <c r="B61" s="39" t="s">
        <v>103</v>
      </c>
      <c r="C61" s="71" t="s">
        <v>64</v>
      </c>
      <c r="D61" s="42" t="s">
        <v>72</v>
      </c>
      <c r="E61" s="48" t="s">
        <v>104</v>
      </c>
      <c r="F61" s="72">
        <v>71.400000000000006</v>
      </c>
      <c r="G61" s="44">
        <v>836.6</v>
      </c>
      <c r="H61" s="45" t="str">
        <f t="shared" si="11"/>
        <v>184</v>
      </c>
      <c r="I61" s="36">
        <f t="shared" si="12"/>
        <v>1513.1012511415524</v>
      </c>
      <c r="J61" s="37">
        <f t="shared" si="6"/>
        <v>1513.1012511415524</v>
      </c>
      <c r="K61" s="13"/>
      <c r="L61" s="6"/>
    </row>
    <row r="62" spans="1:12" ht="15.75" x14ac:dyDescent="0.25">
      <c r="A62" s="39">
        <f t="shared" si="7"/>
        <v>44</v>
      </c>
      <c r="B62" s="39" t="s">
        <v>105</v>
      </c>
      <c r="C62" s="71" t="s">
        <v>64</v>
      </c>
      <c r="D62" s="42" t="s">
        <v>72</v>
      </c>
      <c r="E62" s="48" t="s">
        <v>106</v>
      </c>
      <c r="F62" s="72">
        <v>71.400000000000006</v>
      </c>
      <c r="G62" s="44">
        <v>836.6</v>
      </c>
      <c r="H62" s="45" t="str">
        <f t="shared" si="11"/>
        <v>184</v>
      </c>
      <c r="I62" s="36">
        <f t="shared" si="12"/>
        <v>1513.1012511415524</v>
      </c>
      <c r="J62" s="37">
        <f t="shared" si="6"/>
        <v>1513.1012511415524</v>
      </c>
      <c r="K62" s="13"/>
      <c r="L62" s="6"/>
    </row>
    <row r="63" spans="1:12" ht="17.25" customHeight="1" x14ac:dyDescent="0.25">
      <c r="A63" s="39">
        <f t="shared" si="7"/>
        <v>45</v>
      </c>
      <c r="B63" s="39" t="s">
        <v>107</v>
      </c>
      <c r="C63" s="71" t="s">
        <v>64</v>
      </c>
      <c r="D63" s="46" t="s">
        <v>72</v>
      </c>
      <c r="E63" s="48" t="s">
        <v>108</v>
      </c>
      <c r="F63" s="72">
        <v>71.400000000000006</v>
      </c>
      <c r="G63" s="44">
        <v>836.6</v>
      </c>
      <c r="H63" s="45" t="str">
        <f t="shared" si="11"/>
        <v>184</v>
      </c>
      <c r="I63" s="36">
        <f t="shared" si="12"/>
        <v>1513.1012511415524</v>
      </c>
      <c r="J63" s="37">
        <f t="shared" si="6"/>
        <v>1513.1012511415524</v>
      </c>
      <c r="K63" s="13"/>
      <c r="L63" s="6"/>
    </row>
    <row r="64" spans="1:12" ht="15.75" x14ac:dyDescent="0.25">
      <c r="A64" s="39">
        <f t="shared" ref="A64:A90" si="13">(A63)+1</f>
        <v>46</v>
      </c>
      <c r="B64" s="39" t="s">
        <v>109</v>
      </c>
      <c r="C64" s="71" t="s">
        <v>64</v>
      </c>
      <c r="D64" s="46" t="s">
        <v>72</v>
      </c>
      <c r="E64" s="42" t="s">
        <v>110</v>
      </c>
      <c r="F64" s="72">
        <v>71.400000000000006</v>
      </c>
      <c r="G64" s="44">
        <v>836.6</v>
      </c>
      <c r="H64" s="45" t="str">
        <f t="shared" si="11"/>
        <v>184</v>
      </c>
      <c r="I64" s="36">
        <f t="shared" si="12"/>
        <v>1513.1012511415524</v>
      </c>
      <c r="J64" s="37">
        <f t="shared" si="6"/>
        <v>1513.1012511415524</v>
      </c>
      <c r="K64" s="13"/>
      <c r="L64" s="6"/>
    </row>
    <row r="65" spans="1:12" ht="15.75" x14ac:dyDescent="0.25">
      <c r="A65" s="39">
        <f>(A64)+1</f>
        <v>47</v>
      </c>
      <c r="B65" s="39" t="s">
        <v>111</v>
      </c>
      <c r="C65" s="71" t="s">
        <v>64</v>
      </c>
      <c r="D65" s="46" t="s">
        <v>72</v>
      </c>
      <c r="E65" s="48" t="s">
        <v>112</v>
      </c>
      <c r="F65" s="72">
        <v>71.400000000000006</v>
      </c>
      <c r="G65" s="44">
        <v>836.6</v>
      </c>
      <c r="H65" s="45" t="str">
        <f t="shared" ref="H65:H75" si="14">($H$7)</f>
        <v>184</v>
      </c>
      <c r="I65" s="36">
        <f>(F65*H65/12+G65*H65/365)-3.44</f>
        <v>1513.0980821917806</v>
      </c>
      <c r="J65" s="37">
        <f>(I65)</f>
        <v>1513.0980821917806</v>
      </c>
      <c r="K65" s="13"/>
      <c r="L65" s="6"/>
    </row>
    <row r="66" spans="1:12" ht="15.75" x14ac:dyDescent="0.25">
      <c r="A66" s="39">
        <f t="shared" si="13"/>
        <v>48</v>
      </c>
      <c r="B66" s="39" t="s">
        <v>113</v>
      </c>
      <c r="C66" s="71" t="s">
        <v>64</v>
      </c>
      <c r="D66" s="46" t="s">
        <v>74</v>
      </c>
      <c r="E66" s="48" t="s">
        <v>114</v>
      </c>
      <c r="F66" s="72">
        <v>71.400000000000006</v>
      </c>
      <c r="G66" s="44">
        <v>836.6</v>
      </c>
      <c r="H66" s="45" t="str">
        <f t="shared" si="14"/>
        <v>184</v>
      </c>
      <c r="I66" s="36">
        <f t="shared" ref="I66:I90" si="15">(F66*H66/12+G66*H66/365)-3.44</f>
        <v>1513.0980821917806</v>
      </c>
      <c r="J66" s="37">
        <f t="shared" ref="J66:J90" si="16">(I66)</f>
        <v>1513.0980821917806</v>
      </c>
      <c r="K66" s="13"/>
      <c r="L66" s="6"/>
    </row>
    <row r="67" spans="1:12" s="2" customFormat="1" ht="15.75" x14ac:dyDescent="0.25">
      <c r="A67" s="39">
        <f>(A66)+1</f>
        <v>49</v>
      </c>
      <c r="B67" s="39" t="s">
        <v>115</v>
      </c>
      <c r="C67" s="71" t="s">
        <v>64</v>
      </c>
      <c r="D67" s="46" t="s">
        <v>22</v>
      </c>
      <c r="E67" s="42" t="s">
        <v>116</v>
      </c>
      <c r="F67" s="76">
        <v>71.400000000000006</v>
      </c>
      <c r="G67" s="44">
        <v>836.6</v>
      </c>
      <c r="H67" s="45" t="str">
        <f t="shared" si="14"/>
        <v>184</v>
      </c>
      <c r="I67" s="36">
        <f t="shared" si="15"/>
        <v>1513.0980821917806</v>
      </c>
      <c r="J67" s="37">
        <f t="shared" si="16"/>
        <v>1513.0980821917806</v>
      </c>
      <c r="K67" s="77"/>
      <c r="L67" s="8"/>
    </row>
    <row r="68" spans="1:12" ht="18" customHeight="1" x14ac:dyDescent="0.25">
      <c r="A68" s="39">
        <f t="shared" si="13"/>
        <v>50</v>
      </c>
      <c r="B68" s="39" t="s">
        <v>117</v>
      </c>
      <c r="C68" s="71" t="s">
        <v>118</v>
      </c>
      <c r="D68" s="46" t="s">
        <v>22</v>
      </c>
      <c r="E68" s="42" t="s">
        <v>119</v>
      </c>
      <c r="F68" s="43">
        <v>71.400000000000006</v>
      </c>
      <c r="G68" s="44">
        <v>836.6</v>
      </c>
      <c r="H68" s="45" t="str">
        <f t="shared" si="14"/>
        <v>184</v>
      </c>
      <c r="I68" s="36">
        <f t="shared" si="15"/>
        <v>1513.0980821917806</v>
      </c>
      <c r="J68" s="37">
        <f t="shared" si="16"/>
        <v>1513.0980821917806</v>
      </c>
      <c r="K68" s="13"/>
      <c r="L68" s="6"/>
    </row>
    <row r="69" spans="1:12" ht="15.75" x14ac:dyDescent="0.25">
      <c r="A69" s="39">
        <f t="shared" si="13"/>
        <v>51</v>
      </c>
      <c r="B69" s="39" t="s">
        <v>120</v>
      </c>
      <c r="C69" s="71" t="s">
        <v>64</v>
      </c>
      <c r="D69" s="46" t="s">
        <v>22</v>
      </c>
      <c r="E69" s="48" t="s">
        <v>121</v>
      </c>
      <c r="F69" s="43">
        <v>71.400000000000006</v>
      </c>
      <c r="G69" s="44">
        <v>836.6</v>
      </c>
      <c r="H69" s="45" t="str">
        <f t="shared" si="14"/>
        <v>184</v>
      </c>
      <c r="I69" s="36">
        <f t="shared" si="15"/>
        <v>1513.0980821917806</v>
      </c>
      <c r="J69" s="37">
        <f t="shared" si="16"/>
        <v>1513.0980821917806</v>
      </c>
      <c r="K69" s="13"/>
      <c r="L69" s="6"/>
    </row>
    <row r="70" spans="1:12" ht="18" customHeight="1" x14ac:dyDescent="0.25">
      <c r="A70" s="39">
        <f t="shared" si="13"/>
        <v>52</v>
      </c>
      <c r="B70" s="39" t="s">
        <v>122</v>
      </c>
      <c r="C70" s="71" t="s">
        <v>64</v>
      </c>
      <c r="D70" s="41" t="s">
        <v>22</v>
      </c>
      <c r="E70" s="42" t="s">
        <v>123</v>
      </c>
      <c r="F70" s="43">
        <v>71.400000000000006</v>
      </c>
      <c r="G70" s="44">
        <v>836.6</v>
      </c>
      <c r="H70" s="45" t="str">
        <f t="shared" si="14"/>
        <v>184</v>
      </c>
      <c r="I70" s="36">
        <f t="shared" si="15"/>
        <v>1513.0980821917806</v>
      </c>
      <c r="J70" s="37">
        <f t="shared" si="16"/>
        <v>1513.0980821917806</v>
      </c>
      <c r="K70" s="13"/>
      <c r="L70" s="6"/>
    </row>
    <row r="71" spans="1:12" ht="15.75" x14ac:dyDescent="0.25">
      <c r="A71" s="39">
        <f t="shared" si="13"/>
        <v>53</v>
      </c>
      <c r="B71" s="39" t="s">
        <v>124</v>
      </c>
      <c r="C71" s="71" t="s">
        <v>64</v>
      </c>
      <c r="D71" s="46" t="s">
        <v>22</v>
      </c>
      <c r="E71" s="73" t="s">
        <v>125</v>
      </c>
      <c r="F71" s="43">
        <v>71.400000000000006</v>
      </c>
      <c r="G71" s="44">
        <v>836.6</v>
      </c>
      <c r="H71" s="45" t="str">
        <f t="shared" si="14"/>
        <v>184</v>
      </c>
      <c r="I71" s="36">
        <f t="shared" si="15"/>
        <v>1513.0980821917806</v>
      </c>
      <c r="J71" s="37">
        <f t="shared" si="16"/>
        <v>1513.0980821917806</v>
      </c>
      <c r="K71" s="13"/>
      <c r="L71" s="6"/>
    </row>
    <row r="72" spans="1:12" ht="15.75" x14ac:dyDescent="0.25">
      <c r="A72" s="39">
        <f t="shared" si="13"/>
        <v>54</v>
      </c>
      <c r="B72" s="39" t="s">
        <v>126</v>
      </c>
      <c r="C72" s="71" t="s">
        <v>64</v>
      </c>
      <c r="D72" s="46" t="s">
        <v>22</v>
      </c>
      <c r="E72" s="42" t="s">
        <v>127</v>
      </c>
      <c r="F72" s="43">
        <v>71.400000000000006</v>
      </c>
      <c r="G72" s="44">
        <v>836.6</v>
      </c>
      <c r="H72" s="45" t="str">
        <f t="shared" si="14"/>
        <v>184</v>
      </c>
      <c r="I72" s="36">
        <f t="shared" si="15"/>
        <v>1513.0980821917806</v>
      </c>
      <c r="J72" s="37">
        <f t="shared" si="16"/>
        <v>1513.0980821917806</v>
      </c>
      <c r="K72" s="13"/>
      <c r="L72" s="6"/>
    </row>
    <row r="73" spans="1:12" ht="15.75" x14ac:dyDescent="0.25">
      <c r="A73" s="39">
        <f t="shared" si="13"/>
        <v>55</v>
      </c>
      <c r="B73" s="39" t="s">
        <v>128</v>
      </c>
      <c r="C73" s="71" t="s">
        <v>64</v>
      </c>
      <c r="D73" s="46" t="s">
        <v>22</v>
      </c>
      <c r="E73" s="42" t="s">
        <v>129</v>
      </c>
      <c r="F73" s="43">
        <v>71.400000000000006</v>
      </c>
      <c r="G73" s="44">
        <v>836.6</v>
      </c>
      <c r="H73" s="45" t="str">
        <f t="shared" si="14"/>
        <v>184</v>
      </c>
      <c r="I73" s="36">
        <f t="shared" si="15"/>
        <v>1513.0980821917806</v>
      </c>
      <c r="J73" s="37">
        <f t="shared" si="16"/>
        <v>1513.0980821917806</v>
      </c>
      <c r="K73" s="13"/>
      <c r="L73" s="6"/>
    </row>
    <row r="74" spans="1:12" ht="15.75" x14ac:dyDescent="0.25">
      <c r="A74" s="39">
        <f t="shared" si="13"/>
        <v>56</v>
      </c>
      <c r="B74" s="39" t="s">
        <v>130</v>
      </c>
      <c r="C74" s="71" t="s">
        <v>64</v>
      </c>
      <c r="D74" s="46" t="s">
        <v>22</v>
      </c>
      <c r="E74" s="42" t="s">
        <v>131</v>
      </c>
      <c r="F74" s="43">
        <v>71.400000000000006</v>
      </c>
      <c r="G74" s="44">
        <v>836.6</v>
      </c>
      <c r="H74" s="45" t="str">
        <f t="shared" si="14"/>
        <v>184</v>
      </c>
      <c r="I74" s="36">
        <f t="shared" si="15"/>
        <v>1513.0980821917806</v>
      </c>
      <c r="J74" s="37">
        <f t="shared" si="16"/>
        <v>1513.0980821917806</v>
      </c>
      <c r="K74" s="13"/>
      <c r="L74" s="6"/>
    </row>
    <row r="75" spans="1:12" ht="15.75" x14ac:dyDescent="0.25">
      <c r="A75" s="39">
        <f t="shared" si="13"/>
        <v>57</v>
      </c>
      <c r="B75" s="39" t="s">
        <v>132</v>
      </c>
      <c r="C75" s="71" t="s">
        <v>64</v>
      </c>
      <c r="D75" s="46" t="s">
        <v>22</v>
      </c>
      <c r="E75" s="42" t="s">
        <v>133</v>
      </c>
      <c r="F75" s="43">
        <v>71.400000000000006</v>
      </c>
      <c r="G75" s="44">
        <v>836.6</v>
      </c>
      <c r="H75" s="45" t="str">
        <f t="shared" si="14"/>
        <v>184</v>
      </c>
      <c r="I75" s="36">
        <f t="shared" si="15"/>
        <v>1513.0980821917806</v>
      </c>
      <c r="J75" s="37">
        <f t="shared" si="16"/>
        <v>1513.0980821917806</v>
      </c>
      <c r="K75" s="13"/>
      <c r="L75" s="6"/>
    </row>
    <row r="76" spans="1:12" ht="15.75" x14ac:dyDescent="0.25">
      <c r="A76" s="39">
        <f t="shared" si="13"/>
        <v>58</v>
      </c>
      <c r="B76" s="39" t="s">
        <v>134</v>
      </c>
      <c r="C76" s="71" t="s">
        <v>64</v>
      </c>
      <c r="D76" s="46" t="s">
        <v>22</v>
      </c>
      <c r="E76" s="42" t="s">
        <v>135</v>
      </c>
      <c r="F76" s="43">
        <v>71.400000000000006</v>
      </c>
      <c r="G76" s="44">
        <v>836.6</v>
      </c>
      <c r="H76" s="45" t="str">
        <f t="shared" ref="H76:H86" si="17">($H$7)</f>
        <v>184</v>
      </c>
      <c r="I76" s="36">
        <f t="shared" si="15"/>
        <v>1513.0980821917806</v>
      </c>
      <c r="J76" s="37">
        <f t="shared" si="16"/>
        <v>1513.0980821917806</v>
      </c>
      <c r="K76" s="13"/>
      <c r="L76" s="6"/>
    </row>
    <row r="77" spans="1:12" ht="15.75" x14ac:dyDescent="0.25">
      <c r="A77" s="39">
        <f t="shared" si="13"/>
        <v>59</v>
      </c>
      <c r="B77" s="39" t="s">
        <v>136</v>
      </c>
      <c r="C77" s="71" t="s">
        <v>64</v>
      </c>
      <c r="D77" s="46" t="s">
        <v>22</v>
      </c>
      <c r="E77" s="42" t="s">
        <v>137</v>
      </c>
      <c r="F77" s="43">
        <v>71.400000000000006</v>
      </c>
      <c r="G77" s="44">
        <v>836.6</v>
      </c>
      <c r="H77" s="45" t="str">
        <f t="shared" si="17"/>
        <v>184</v>
      </c>
      <c r="I77" s="36">
        <f t="shared" si="15"/>
        <v>1513.0980821917806</v>
      </c>
      <c r="J77" s="37">
        <f t="shared" si="16"/>
        <v>1513.0980821917806</v>
      </c>
      <c r="K77" s="13"/>
      <c r="L77" s="6"/>
    </row>
    <row r="78" spans="1:12" ht="15.75" x14ac:dyDescent="0.25">
      <c r="A78" s="39">
        <f t="shared" si="13"/>
        <v>60</v>
      </c>
      <c r="B78" s="39" t="s">
        <v>138</v>
      </c>
      <c r="C78" s="71" t="s">
        <v>64</v>
      </c>
      <c r="D78" s="46" t="s">
        <v>22</v>
      </c>
      <c r="E78" s="42" t="s">
        <v>139</v>
      </c>
      <c r="F78" s="43">
        <v>71.400000000000006</v>
      </c>
      <c r="G78" s="44">
        <v>836.6</v>
      </c>
      <c r="H78" s="45" t="str">
        <f t="shared" si="17"/>
        <v>184</v>
      </c>
      <c r="I78" s="36">
        <f t="shared" si="15"/>
        <v>1513.0980821917806</v>
      </c>
      <c r="J78" s="37">
        <f t="shared" si="16"/>
        <v>1513.0980821917806</v>
      </c>
      <c r="K78" s="13"/>
      <c r="L78" s="6"/>
    </row>
    <row r="79" spans="1:12" ht="15.75" x14ac:dyDescent="0.25">
      <c r="A79" s="39">
        <f t="shared" si="13"/>
        <v>61</v>
      </c>
      <c r="B79" s="39" t="s">
        <v>140</v>
      </c>
      <c r="C79" s="71" t="s">
        <v>64</v>
      </c>
      <c r="D79" s="46" t="s">
        <v>22</v>
      </c>
      <c r="E79" s="42" t="s">
        <v>141</v>
      </c>
      <c r="F79" s="43">
        <v>71.400000000000006</v>
      </c>
      <c r="G79" s="44">
        <v>836.6</v>
      </c>
      <c r="H79" s="45" t="str">
        <f t="shared" si="17"/>
        <v>184</v>
      </c>
      <c r="I79" s="36">
        <f t="shared" si="15"/>
        <v>1513.0980821917806</v>
      </c>
      <c r="J79" s="37">
        <f t="shared" si="16"/>
        <v>1513.0980821917806</v>
      </c>
      <c r="K79" s="13"/>
      <c r="L79" s="6"/>
    </row>
    <row r="80" spans="1:12" ht="15.75" x14ac:dyDescent="0.25">
      <c r="A80" s="39">
        <f t="shared" si="13"/>
        <v>62</v>
      </c>
      <c r="B80" s="39" t="s">
        <v>142</v>
      </c>
      <c r="C80" s="71" t="s">
        <v>64</v>
      </c>
      <c r="D80" s="46" t="s">
        <v>22</v>
      </c>
      <c r="E80" s="42" t="s">
        <v>143</v>
      </c>
      <c r="F80" s="43">
        <v>71.400000000000006</v>
      </c>
      <c r="G80" s="44">
        <v>836.6</v>
      </c>
      <c r="H80" s="45" t="str">
        <f t="shared" si="17"/>
        <v>184</v>
      </c>
      <c r="I80" s="36">
        <f t="shared" si="15"/>
        <v>1513.0980821917806</v>
      </c>
      <c r="J80" s="37">
        <f t="shared" si="16"/>
        <v>1513.0980821917806</v>
      </c>
      <c r="K80" s="13"/>
      <c r="L80" s="6"/>
    </row>
    <row r="81" spans="1:12" ht="15.75" x14ac:dyDescent="0.25">
      <c r="A81" s="39">
        <f t="shared" si="13"/>
        <v>63</v>
      </c>
      <c r="B81" s="39" t="s">
        <v>144</v>
      </c>
      <c r="C81" s="71" t="s">
        <v>64</v>
      </c>
      <c r="D81" s="46" t="s">
        <v>22</v>
      </c>
      <c r="E81" s="48" t="s">
        <v>145</v>
      </c>
      <c r="F81" s="43">
        <v>71.400000000000006</v>
      </c>
      <c r="G81" s="44">
        <v>836.6</v>
      </c>
      <c r="H81" s="45" t="str">
        <f t="shared" si="17"/>
        <v>184</v>
      </c>
      <c r="I81" s="36">
        <f t="shared" si="15"/>
        <v>1513.0980821917806</v>
      </c>
      <c r="J81" s="37">
        <f t="shared" si="16"/>
        <v>1513.0980821917806</v>
      </c>
      <c r="K81" s="13"/>
      <c r="L81" s="6"/>
    </row>
    <row r="82" spans="1:12" ht="15.75" x14ac:dyDescent="0.25">
      <c r="A82" s="39">
        <f t="shared" si="13"/>
        <v>64</v>
      </c>
      <c r="B82" s="39" t="s">
        <v>146</v>
      </c>
      <c r="C82" s="71" t="s">
        <v>64</v>
      </c>
      <c r="D82" s="46" t="s">
        <v>22</v>
      </c>
      <c r="E82" s="48" t="s">
        <v>147</v>
      </c>
      <c r="F82" s="43">
        <v>71.400000000000006</v>
      </c>
      <c r="G82" s="44">
        <v>836.6</v>
      </c>
      <c r="H82" s="45" t="str">
        <f t="shared" si="17"/>
        <v>184</v>
      </c>
      <c r="I82" s="36">
        <f t="shared" si="15"/>
        <v>1513.0980821917806</v>
      </c>
      <c r="J82" s="37">
        <f t="shared" si="16"/>
        <v>1513.0980821917806</v>
      </c>
      <c r="K82" s="13"/>
      <c r="L82" s="6"/>
    </row>
    <row r="83" spans="1:12" ht="15.75" x14ac:dyDescent="0.25">
      <c r="A83" s="39">
        <f t="shared" si="13"/>
        <v>65</v>
      </c>
      <c r="B83" s="39" t="s">
        <v>148</v>
      </c>
      <c r="C83" s="71" t="s">
        <v>64</v>
      </c>
      <c r="D83" s="46" t="s">
        <v>22</v>
      </c>
      <c r="E83" s="48" t="s">
        <v>149</v>
      </c>
      <c r="F83" s="72">
        <v>71.400000000000006</v>
      </c>
      <c r="G83" s="44">
        <v>836.6</v>
      </c>
      <c r="H83" s="45" t="str">
        <f t="shared" si="17"/>
        <v>184</v>
      </c>
      <c r="I83" s="36">
        <f t="shared" si="15"/>
        <v>1513.0980821917806</v>
      </c>
      <c r="J83" s="37">
        <f t="shared" si="16"/>
        <v>1513.0980821917806</v>
      </c>
      <c r="K83" s="13"/>
      <c r="L83" s="6"/>
    </row>
    <row r="84" spans="1:12" ht="15.75" x14ac:dyDescent="0.25">
      <c r="A84" s="39">
        <f t="shared" si="13"/>
        <v>66</v>
      </c>
      <c r="B84" s="39" t="s">
        <v>150</v>
      </c>
      <c r="C84" s="71" t="s">
        <v>64</v>
      </c>
      <c r="D84" s="46" t="s">
        <v>22</v>
      </c>
      <c r="E84" s="48" t="s">
        <v>151</v>
      </c>
      <c r="F84" s="72">
        <v>71.400000000000006</v>
      </c>
      <c r="G84" s="44">
        <v>836.6</v>
      </c>
      <c r="H84" s="45" t="str">
        <f t="shared" si="17"/>
        <v>184</v>
      </c>
      <c r="I84" s="36">
        <f t="shared" si="15"/>
        <v>1513.0980821917806</v>
      </c>
      <c r="J84" s="37">
        <f t="shared" si="16"/>
        <v>1513.0980821917806</v>
      </c>
      <c r="K84" s="13"/>
      <c r="L84" s="6"/>
    </row>
    <row r="85" spans="1:12" ht="15.75" x14ac:dyDescent="0.25">
      <c r="A85" s="39">
        <f t="shared" si="13"/>
        <v>67</v>
      </c>
      <c r="B85" s="39" t="s">
        <v>152</v>
      </c>
      <c r="C85" s="71" t="s">
        <v>64</v>
      </c>
      <c r="D85" s="46" t="s">
        <v>22</v>
      </c>
      <c r="E85" s="48" t="s">
        <v>153</v>
      </c>
      <c r="F85" s="72">
        <v>71.400000000000006</v>
      </c>
      <c r="G85" s="44">
        <v>836.6</v>
      </c>
      <c r="H85" s="45" t="str">
        <f t="shared" si="17"/>
        <v>184</v>
      </c>
      <c r="I85" s="36">
        <f t="shared" si="15"/>
        <v>1513.0980821917806</v>
      </c>
      <c r="J85" s="37">
        <f t="shared" si="16"/>
        <v>1513.0980821917806</v>
      </c>
      <c r="K85" s="13"/>
      <c r="L85" s="6"/>
    </row>
    <row r="86" spans="1:12" ht="15.75" x14ac:dyDescent="0.25">
      <c r="A86" s="39">
        <f t="shared" si="13"/>
        <v>68</v>
      </c>
      <c r="B86" s="39" t="s">
        <v>154</v>
      </c>
      <c r="C86" s="71" t="s">
        <v>118</v>
      </c>
      <c r="D86" s="46" t="s">
        <v>22</v>
      </c>
      <c r="E86" s="48" t="s">
        <v>155</v>
      </c>
      <c r="F86" s="72">
        <v>71.400000000000006</v>
      </c>
      <c r="G86" s="44">
        <v>836.6</v>
      </c>
      <c r="H86" s="45" t="str">
        <f t="shared" si="17"/>
        <v>184</v>
      </c>
      <c r="I86" s="36">
        <f t="shared" si="15"/>
        <v>1513.0980821917806</v>
      </c>
      <c r="J86" s="37">
        <f t="shared" si="16"/>
        <v>1513.0980821917806</v>
      </c>
      <c r="K86" s="13"/>
      <c r="L86" s="6"/>
    </row>
    <row r="87" spans="1:12" ht="15.75" x14ac:dyDescent="0.25">
      <c r="A87" s="39">
        <f t="shared" si="13"/>
        <v>69</v>
      </c>
      <c r="B87" s="78" t="s">
        <v>156</v>
      </c>
      <c r="C87" s="79" t="s">
        <v>64</v>
      </c>
      <c r="D87" s="80" t="s">
        <v>22</v>
      </c>
      <c r="E87" s="81" t="s">
        <v>157</v>
      </c>
      <c r="F87" s="82">
        <v>71.400000000000006</v>
      </c>
      <c r="G87" s="83">
        <v>836.6</v>
      </c>
      <c r="H87" s="45" t="str">
        <f>($H$7)</f>
        <v>184</v>
      </c>
      <c r="I87" s="36">
        <f t="shared" si="15"/>
        <v>1513.0980821917806</v>
      </c>
      <c r="J87" s="37">
        <f t="shared" si="16"/>
        <v>1513.0980821917806</v>
      </c>
      <c r="K87" s="13"/>
      <c r="L87" s="6"/>
    </row>
    <row r="88" spans="1:12" ht="15.75" x14ac:dyDescent="0.25">
      <c r="A88" s="39">
        <f t="shared" si="13"/>
        <v>70</v>
      </c>
      <c r="B88" s="39" t="s">
        <v>158</v>
      </c>
      <c r="C88" s="71" t="s">
        <v>64</v>
      </c>
      <c r="D88" s="46" t="s">
        <v>159</v>
      </c>
      <c r="E88" s="48" t="s">
        <v>160</v>
      </c>
      <c r="F88" s="72">
        <v>71.400000000000006</v>
      </c>
      <c r="G88" s="44">
        <v>836.6</v>
      </c>
      <c r="H88" s="45" t="str">
        <f>($H$7)</f>
        <v>184</v>
      </c>
      <c r="I88" s="36">
        <f t="shared" si="15"/>
        <v>1513.0980821917806</v>
      </c>
      <c r="J88" s="37">
        <f t="shared" si="16"/>
        <v>1513.0980821917806</v>
      </c>
      <c r="K88" s="13"/>
      <c r="L88" s="6"/>
    </row>
    <row r="89" spans="1:12" s="2" customFormat="1" ht="15.75" x14ac:dyDescent="0.25">
      <c r="A89" s="39">
        <f t="shared" si="13"/>
        <v>71</v>
      </c>
      <c r="B89" s="40" t="s">
        <v>161</v>
      </c>
      <c r="C89" s="73" t="s">
        <v>64</v>
      </c>
      <c r="D89" s="42" t="s">
        <v>159</v>
      </c>
      <c r="E89" s="48" t="s">
        <v>162</v>
      </c>
      <c r="F89" s="43">
        <v>71.400000000000006</v>
      </c>
      <c r="G89" s="44">
        <v>836.6</v>
      </c>
      <c r="H89" s="47" t="s">
        <v>239</v>
      </c>
      <c r="I89" s="36">
        <f t="shared" si="15"/>
        <v>1513.0980821917806</v>
      </c>
      <c r="J89" s="37">
        <f t="shared" si="16"/>
        <v>1513.0980821917806</v>
      </c>
      <c r="K89" s="77"/>
      <c r="L89" s="8"/>
    </row>
    <row r="90" spans="1:12" ht="15.75" x14ac:dyDescent="0.25">
      <c r="A90" s="39">
        <f t="shared" si="13"/>
        <v>72</v>
      </c>
      <c r="B90" s="39" t="s">
        <v>163</v>
      </c>
      <c r="C90" s="71" t="s">
        <v>64</v>
      </c>
      <c r="D90" s="46" t="s">
        <v>159</v>
      </c>
      <c r="E90" s="75" t="s">
        <v>164</v>
      </c>
      <c r="F90" s="72">
        <v>71.400000000000006</v>
      </c>
      <c r="G90" s="44">
        <v>836.6</v>
      </c>
      <c r="H90" s="47" t="s">
        <v>239</v>
      </c>
      <c r="I90" s="36">
        <f t="shared" si="15"/>
        <v>1513.0980821917806</v>
      </c>
      <c r="J90" s="37">
        <f t="shared" si="16"/>
        <v>1513.0980821917806</v>
      </c>
      <c r="K90" s="13"/>
      <c r="L90" s="6"/>
    </row>
    <row r="91" spans="1:12" ht="16.5" thickBot="1" x14ac:dyDescent="0.3">
      <c r="A91" s="84" t="s">
        <v>60</v>
      </c>
      <c r="B91" s="85"/>
      <c r="C91" s="85"/>
      <c r="D91" s="85"/>
      <c r="E91" s="85"/>
      <c r="F91" s="85"/>
      <c r="G91" s="85"/>
      <c r="H91" s="86"/>
      <c r="I91" s="87">
        <f>SUM(I39:I90)</f>
        <v>73887.661342465784</v>
      </c>
      <c r="J91" s="37">
        <f>(I91)</f>
        <v>73887.661342465784</v>
      </c>
      <c r="K91" s="13"/>
      <c r="L91" s="6"/>
    </row>
    <row r="92" spans="1:12" ht="15.75" x14ac:dyDescent="0.25">
      <c r="A92" s="62"/>
      <c r="B92" s="62"/>
      <c r="C92" s="62"/>
      <c r="D92" s="62"/>
      <c r="E92" s="63"/>
      <c r="F92" s="62"/>
      <c r="G92" s="88"/>
      <c r="H92" s="89"/>
      <c r="I92" s="90"/>
      <c r="J92" s="91"/>
      <c r="K92" s="13"/>
      <c r="L92" s="6"/>
    </row>
    <row r="93" spans="1:12" ht="93.75" customHeight="1" x14ac:dyDescent="0.25">
      <c r="A93" s="62"/>
      <c r="B93" s="62"/>
      <c r="C93" s="62"/>
      <c r="D93" s="62"/>
      <c r="E93" s="63"/>
      <c r="F93" s="62"/>
      <c r="G93" s="88"/>
      <c r="H93" s="89"/>
      <c r="I93" s="90"/>
      <c r="J93" s="91"/>
      <c r="K93" s="13"/>
      <c r="L93" s="6"/>
    </row>
    <row r="94" spans="1:12" ht="15.75" x14ac:dyDescent="0.25">
      <c r="A94" s="62"/>
      <c r="B94" s="62"/>
      <c r="C94" s="62"/>
      <c r="D94" s="62"/>
      <c r="E94" s="63"/>
      <c r="F94" s="62"/>
      <c r="G94" s="88"/>
      <c r="H94" s="89"/>
      <c r="I94" s="90"/>
      <c r="J94" s="91"/>
      <c r="K94" s="13"/>
      <c r="L94" s="6"/>
    </row>
    <row r="95" spans="1:12" ht="15.75" x14ac:dyDescent="0.25">
      <c r="A95" s="62" t="s">
        <v>165</v>
      </c>
      <c r="B95" s="62"/>
      <c r="C95" s="62"/>
      <c r="D95" s="62"/>
      <c r="E95" s="63"/>
      <c r="F95" s="62"/>
      <c r="G95" s="62"/>
      <c r="H95" s="66"/>
      <c r="I95" s="65"/>
      <c r="J95" s="65"/>
      <c r="K95" s="13"/>
      <c r="L95" s="6"/>
    </row>
    <row r="96" spans="1:12" ht="16.5" thickBot="1" x14ac:dyDescent="0.3">
      <c r="A96" s="67" t="s">
        <v>61</v>
      </c>
      <c r="B96" s="67"/>
      <c r="C96" s="67"/>
      <c r="D96" s="67"/>
      <c r="E96" s="67"/>
      <c r="F96" s="67"/>
      <c r="G96" s="67"/>
      <c r="H96" s="67"/>
      <c r="I96" s="67"/>
      <c r="J96" s="92"/>
      <c r="K96" s="13"/>
      <c r="L96" s="6"/>
    </row>
    <row r="97" spans="1:12" ht="17.25" customHeight="1" x14ac:dyDescent="0.25">
      <c r="A97" s="16" t="s">
        <v>1</v>
      </c>
      <c r="B97" s="16" t="s">
        <v>2</v>
      </c>
      <c r="C97" s="16" t="s">
        <v>3</v>
      </c>
      <c r="D97" s="16" t="s">
        <v>62</v>
      </c>
      <c r="E97" s="16" t="s">
        <v>4</v>
      </c>
      <c r="F97" s="17" t="s">
        <v>5</v>
      </c>
      <c r="G97" s="18" t="s">
        <v>6</v>
      </c>
      <c r="H97" s="19" t="s">
        <v>235</v>
      </c>
      <c r="I97" s="18" t="s">
        <v>242</v>
      </c>
      <c r="J97" s="16" t="s">
        <v>7</v>
      </c>
      <c r="K97" s="13"/>
      <c r="L97" s="6"/>
    </row>
    <row r="98" spans="1:12" ht="15" customHeight="1" thickBot="1" x14ac:dyDescent="0.3">
      <c r="A98" s="20"/>
      <c r="B98" s="20"/>
      <c r="C98" s="20"/>
      <c r="D98" s="20"/>
      <c r="E98" s="20"/>
      <c r="F98" s="21"/>
      <c r="G98" s="22"/>
      <c r="H98" s="23"/>
      <c r="I98" s="24"/>
      <c r="J98" s="20"/>
      <c r="K98" s="13"/>
      <c r="L98" s="6"/>
    </row>
    <row r="99" spans="1:12" ht="32.25" thickBot="1" x14ac:dyDescent="0.3">
      <c r="A99" s="25"/>
      <c r="B99" s="25"/>
      <c r="C99" s="25"/>
      <c r="D99" s="25"/>
      <c r="E99" s="25"/>
      <c r="F99" s="26"/>
      <c r="G99" s="27" t="s">
        <v>8</v>
      </c>
      <c r="H99" s="28"/>
      <c r="I99" s="22"/>
      <c r="J99" s="25"/>
      <c r="K99" s="13"/>
      <c r="L99" s="6"/>
    </row>
    <row r="100" spans="1:12" ht="15.75" x14ac:dyDescent="0.25">
      <c r="A100" s="29">
        <f>A90+1</f>
        <v>73</v>
      </c>
      <c r="B100" s="30" t="s">
        <v>166</v>
      </c>
      <c r="C100" s="69" t="s">
        <v>167</v>
      </c>
      <c r="D100" s="69" t="s">
        <v>22</v>
      </c>
      <c r="E100" s="32" t="s">
        <v>168</v>
      </c>
      <c r="F100" s="93">
        <v>72.540000000000006</v>
      </c>
      <c r="G100" s="34">
        <v>801.26</v>
      </c>
      <c r="H100" s="45" t="str">
        <f t="shared" ref="H100:H127" si="18">($H$7)</f>
        <v>184</v>
      </c>
      <c r="I100" s="36">
        <f>(F100*H100/12+G100*H100/365)-4+0.71</f>
        <v>1512.9128493150686</v>
      </c>
      <c r="J100" s="37">
        <f>(I100)</f>
        <v>1512.9128493150686</v>
      </c>
      <c r="K100" s="38"/>
      <c r="L100" s="6"/>
    </row>
    <row r="101" spans="1:12" ht="18" customHeight="1" x14ac:dyDescent="0.25">
      <c r="A101" s="39">
        <f>A100+1</f>
        <v>74</v>
      </c>
      <c r="B101" s="40" t="s">
        <v>169</v>
      </c>
      <c r="C101" s="71" t="s">
        <v>167</v>
      </c>
      <c r="D101" s="46" t="s">
        <v>159</v>
      </c>
      <c r="E101" s="73" t="s">
        <v>170</v>
      </c>
      <c r="F101" s="72">
        <v>72.540000000000006</v>
      </c>
      <c r="G101" s="44">
        <v>801.26</v>
      </c>
      <c r="H101" s="45" t="str">
        <f t="shared" si="18"/>
        <v>184</v>
      </c>
      <c r="I101" s="36">
        <f t="shared" ref="I101:I125" si="19">(F101*H101/12+G101*H101/365)-4+0.71</f>
        <v>1512.9128493150686</v>
      </c>
      <c r="J101" s="37">
        <f t="shared" ref="J101:J117" si="20">(I101)</f>
        <v>1512.9128493150686</v>
      </c>
      <c r="K101" s="13"/>
      <c r="L101" s="6"/>
    </row>
    <row r="102" spans="1:12" ht="15.75" x14ac:dyDescent="0.25">
      <c r="A102" s="39">
        <f t="shared" ref="A102:A117" si="21">A101+1</f>
        <v>75</v>
      </c>
      <c r="B102" s="40" t="s">
        <v>171</v>
      </c>
      <c r="C102" s="46" t="s">
        <v>167</v>
      </c>
      <c r="D102" s="46" t="s">
        <v>172</v>
      </c>
      <c r="E102" s="42" t="s">
        <v>173</v>
      </c>
      <c r="F102" s="94">
        <v>72.540000000000006</v>
      </c>
      <c r="G102" s="44">
        <v>801.26</v>
      </c>
      <c r="H102" s="45" t="str">
        <f t="shared" si="18"/>
        <v>184</v>
      </c>
      <c r="I102" s="36">
        <f t="shared" si="19"/>
        <v>1512.9128493150686</v>
      </c>
      <c r="J102" s="37">
        <f t="shared" si="20"/>
        <v>1512.9128493150686</v>
      </c>
      <c r="K102" s="13"/>
      <c r="L102" s="6"/>
    </row>
    <row r="103" spans="1:12" ht="20.25" customHeight="1" x14ac:dyDescent="0.25">
      <c r="A103" s="39">
        <f t="shared" si="21"/>
        <v>76</v>
      </c>
      <c r="B103" s="40" t="s">
        <v>174</v>
      </c>
      <c r="C103" s="46" t="s">
        <v>167</v>
      </c>
      <c r="D103" s="46" t="s">
        <v>172</v>
      </c>
      <c r="E103" s="48" t="s">
        <v>175</v>
      </c>
      <c r="F103" s="94">
        <v>72.540000000000006</v>
      </c>
      <c r="G103" s="44">
        <v>801.26</v>
      </c>
      <c r="H103" s="45" t="str">
        <f t="shared" si="18"/>
        <v>184</v>
      </c>
      <c r="I103" s="36">
        <f t="shared" si="19"/>
        <v>1512.9128493150686</v>
      </c>
      <c r="J103" s="37">
        <f t="shared" si="20"/>
        <v>1512.9128493150686</v>
      </c>
      <c r="K103" s="13"/>
      <c r="L103" s="6"/>
    </row>
    <row r="104" spans="1:12" ht="15.75" x14ac:dyDescent="0.25">
      <c r="A104" s="39">
        <f t="shared" si="21"/>
        <v>77</v>
      </c>
      <c r="B104" s="40" t="s">
        <v>176</v>
      </c>
      <c r="C104" s="46" t="s">
        <v>167</v>
      </c>
      <c r="D104" s="46" t="s">
        <v>172</v>
      </c>
      <c r="E104" s="48" t="s">
        <v>177</v>
      </c>
      <c r="F104" s="94">
        <v>72.540000000000006</v>
      </c>
      <c r="G104" s="44">
        <v>801.26</v>
      </c>
      <c r="H104" s="45" t="str">
        <f t="shared" si="18"/>
        <v>184</v>
      </c>
      <c r="I104" s="36">
        <f t="shared" si="19"/>
        <v>1512.9128493150686</v>
      </c>
      <c r="J104" s="37">
        <f t="shared" si="20"/>
        <v>1512.9128493150686</v>
      </c>
      <c r="K104" s="13"/>
      <c r="L104" s="6"/>
    </row>
    <row r="105" spans="1:12" ht="15.75" x14ac:dyDescent="0.25">
      <c r="A105" s="39">
        <f t="shared" si="21"/>
        <v>78</v>
      </c>
      <c r="B105" s="40" t="s">
        <v>178</v>
      </c>
      <c r="C105" s="46" t="s">
        <v>167</v>
      </c>
      <c r="D105" s="46" t="s">
        <v>179</v>
      </c>
      <c r="E105" s="42" t="s">
        <v>180</v>
      </c>
      <c r="F105" s="94">
        <v>72.540000000000006</v>
      </c>
      <c r="G105" s="44">
        <v>801.26</v>
      </c>
      <c r="H105" s="45" t="str">
        <f t="shared" si="18"/>
        <v>184</v>
      </c>
      <c r="I105" s="36">
        <f t="shared" si="19"/>
        <v>1512.9128493150686</v>
      </c>
      <c r="J105" s="37">
        <f t="shared" si="20"/>
        <v>1512.9128493150686</v>
      </c>
      <c r="K105" s="13"/>
      <c r="L105" s="6"/>
    </row>
    <row r="106" spans="1:12" ht="15.75" x14ac:dyDescent="0.25">
      <c r="A106" s="39">
        <f t="shared" si="21"/>
        <v>79</v>
      </c>
      <c r="B106" s="40" t="s">
        <v>181</v>
      </c>
      <c r="C106" s="46" t="s">
        <v>167</v>
      </c>
      <c r="D106" s="42" t="s">
        <v>179</v>
      </c>
      <c r="E106" s="42" t="s">
        <v>182</v>
      </c>
      <c r="F106" s="94">
        <v>72.540000000000006</v>
      </c>
      <c r="G106" s="44">
        <v>801.26</v>
      </c>
      <c r="H106" s="45" t="str">
        <f t="shared" si="18"/>
        <v>184</v>
      </c>
      <c r="I106" s="36">
        <f t="shared" si="19"/>
        <v>1512.9128493150686</v>
      </c>
      <c r="J106" s="37">
        <f t="shared" si="20"/>
        <v>1512.9128493150686</v>
      </c>
      <c r="K106" s="13"/>
      <c r="L106" s="6"/>
    </row>
    <row r="107" spans="1:12" ht="15.75" customHeight="1" x14ac:dyDescent="0.25">
      <c r="A107" s="39">
        <f t="shared" si="21"/>
        <v>80</v>
      </c>
      <c r="B107" s="40" t="s">
        <v>183</v>
      </c>
      <c r="C107" s="46" t="s">
        <v>167</v>
      </c>
      <c r="D107" s="46" t="s">
        <v>179</v>
      </c>
      <c r="E107" s="42" t="s">
        <v>184</v>
      </c>
      <c r="F107" s="94">
        <v>72.540000000000006</v>
      </c>
      <c r="G107" s="44">
        <v>801.26</v>
      </c>
      <c r="H107" s="45" t="str">
        <f t="shared" si="18"/>
        <v>184</v>
      </c>
      <c r="I107" s="36">
        <f t="shared" si="19"/>
        <v>1512.9128493150686</v>
      </c>
      <c r="J107" s="37">
        <f t="shared" si="20"/>
        <v>1512.9128493150686</v>
      </c>
      <c r="K107" s="13"/>
      <c r="L107" s="6"/>
    </row>
    <row r="108" spans="1:12" ht="15.75" x14ac:dyDescent="0.25">
      <c r="A108" s="39">
        <f t="shared" si="21"/>
        <v>81</v>
      </c>
      <c r="B108" s="40" t="s">
        <v>185</v>
      </c>
      <c r="C108" s="46" t="s">
        <v>167</v>
      </c>
      <c r="D108" s="46" t="s">
        <v>179</v>
      </c>
      <c r="E108" s="42" t="s">
        <v>186</v>
      </c>
      <c r="F108" s="94">
        <v>72.540000000000006</v>
      </c>
      <c r="G108" s="44">
        <v>801.26</v>
      </c>
      <c r="H108" s="45" t="str">
        <f t="shared" si="18"/>
        <v>184</v>
      </c>
      <c r="I108" s="36">
        <f t="shared" si="19"/>
        <v>1512.9128493150686</v>
      </c>
      <c r="J108" s="37">
        <f t="shared" si="20"/>
        <v>1512.9128493150686</v>
      </c>
      <c r="K108" s="13"/>
      <c r="L108" s="6"/>
    </row>
    <row r="109" spans="1:12" ht="15.75" x14ac:dyDescent="0.25">
      <c r="A109" s="39">
        <f t="shared" si="21"/>
        <v>82</v>
      </c>
      <c r="B109" s="40" t="s">
        <v>187</v>
      </c>
      <c r="C109" s="46" t="s">
        <v>167</v>
      </c>
      <c r="D109" s="46" t="s">
        <v>179</v>
      </c>
      <c r="E109" s="42" t="s">
        <v>188</v>
      </c>
      <c r="F109" s="94">
        <v>72.540000000000006</v>
      </c>
      <c r="G109" s="44">
        <v>801.26</v>
      </c>
      <c r="H109" s="45" t="str">
        <f t="shared" si="18"/>
        <v>184</v>
      </c>
      <c r="I109" s="36">
        <f t="shared" si="19"/>
        <v>1512.9128493150686</v>
      </c>
      <c r="J109" s="37">
        <f t="shared" si="20"/>
        <v>1512.9128493150686</v>
      </c>
      <c r="K109" s="13"/>
      <c r="L109" s="6"/>
    </row>
    <row r="110" spans="1:12" ht="15.75" x14ac:dyDescent="0.25">
      <c r="A110" s="39">
        <f t="shared" si="21"/>
        <v>83</v>
      </c>
      <c r="B110" s="40" t="s">
        <v>189</v>
      </c>
      <c r="C110" s="46" t="s">
        <v>167</v>
      </c>
      <c r="D110" s="46" t="s">
        <v>179</v>
      </c>
      <c r="E110" s="95" t="s">
        <v>190</v>
      </c>
      <c r="F110" s="94">
        <v>72.540000000000006</v>
      </c>
      <c r="G110" s="44">
        <v>801.26</v>
      </c>
      <c r="H110" s="45" t="str">
        <f t="shared" si="18"/>
        <v>184</v>
      </c>
      <c r="I110" s="36">
        <f t="shared" si="19"/>
        <v>1512.9128493150686</v>
      </c>
      <c r="J110" s="37">
        <f t="shared" si="20"/>
        <v>1512.9128493150686</v>
      </c>
      <c r="K110" s="13"/>
      <c r="L110" s="6"/>
    </row>
    <row r="111" spans="1:12" ht="15.75" x14ac:dyDescent="0.25">
      <c r="A111" s="39">
        <f t="shared" si="21"/>
        <v>84</v>
      </c>
      <c r="B111" s="40" t="s">
        <v>191</v>
      </c>
      <c r="C111" s="46" t="s">
        <v>167</v>
      </c>
      <c r="D111" s="46" t="s">
        <v>179</v>
      </c>
      <c r="E111" s="48" t="s">
        <v>192</v>
      </c>
      <c r="F111" s="94">
        <v>72.540000000000006</v>
      </c>
      <c r="G111" s="44">
        <v>801.26</v>
      </c>
      <c r="H111" s="45" t="str">
        <f t="shared" si="18"/>
        <v>184</v>
      </c>
      <c r="I111" s="36">
        <f t="shared" si="19"/>
        <v>1512.9128493150686</v>
      </c>
      <c r="J111" s="37">
        <f t="shared" si="20"/>
        <v>1512.9128493150686</v>
      </c>
      <c r="K111" s="13"/>
      <c r="L111" s="6"/>
    </row>
    <row r="112" spans="1:12" ht="15.75" x14ac:dyDescent="0.25">
      <c r="A112" s="39">
        <f t="shared" si="21"/>
        <v>85</v>
      </c>
      <c r="B112" s="40" t="s">
        <v>193</v>
      </c>
      <c r="C112" s="42" t="s">
        <v>167</v>
      </c>
      <c r="D112" s="42" t="s">
        <v>179</v>
      </c>
      <c r="E112" s="48" t="s">
        <v>194</v>
      </c>
      <c r="F112" s="96">
        <v>72.540000000000006</v>
      </c>
      <c r="G112" s="44">
        <v>801.26</v>
      </c>
      <c r="H112" s="45" t="str">
        <f t="shared" si="18"/>
        <v>184</v>
      </c>
      <c r="I112" s="36">
        <f t="shared" si="19"/>
        <v>1512.9128493150686</v>
      </c>
      <c r="J112" s="37">
        <f t="shared" si="20"/>
        <v>1512.9128493150686</v>
      </c>
      <c r="K112" s="13"/>
      <c r="L112" s="6"/>
    </row>
    <row r="113" spans="1:12" ht="15.75" x14ac:dyDescent="0.25">
      <c r="A113" s="39">
        <f t="shared" si="21"/>
        <v>86</v>
      </c>
      <c r="B113" s="40" t="s">
        <v>195</v>
      </c>
      <c r="C113" s="42" t="s">
        <v>167</v>
      </c>
      <c r="D113" s="42" t="s">
        <v>179</v>
      </c>
      <c r="E113" s="48" t="s">
        <v>196</v>
      </c>
      <c r="F113" s="96">
        <v>72.540000000000006</v>
      </c>
      <c r="G113" s="44">
        <v>801.26</v>
      </c>
      <c r="H113" s="45" t="str">
        <f t="shared" si="18"/>
        <v>184</v>
      </c>
      <c r="I113" s="36">
        <f t="shared" si="19"/>
        <v>1512.9128493150686</v>
      </c>
      <c r="J113" s="37">
        <f t="shared" si="20"/>
        <v>1512.9128493150686</v>
      </c>
      <c r="K113" s="13"/>
      <c r="L113" s="6"/>
    </row>
    <row r="114" spans="1:12" ht="15.75" x14ac:dyDescent="0.25">
      <c r="A114" s="39">
        <f t="shared" si="21"/>
        <v>87</v>
      </c>
      <c r="B114" s="40" t="s">
        <v>197</v>
      </c>
      <c r="C114" s="42" t="s">
        <v>167</v>
      </c>
      <c r="D114" s="42" t="s">
        <v>179</v>
      </c>
      <c r="E114" s="75" t="s">
        <v>198</v>
      </c>
      <c r="F114" s="96">
        <v>72.540000000000006</v>
      </c>
      <c r="G114" s="44">
        <v>801.26</v>
      </c>
      <c r="H114" s="45" t="str">
        <f t="shared" si="18"/>
        <v>184</v>
      </c>
      <c r="I114" s="36">
        <f t="shared" si="19"/>
        <v>1512.9128493150686</v>
      </c>
      <c r="J114" s="37">
        <f t="shared" si="20"/>
        <v>1512.9128493150686</v>
      </c>
      <c r="K114" s="13"/>
      <c r="L114" s="6"/>
    </row>
    <row r="115" spans="1:12" ht="15.75" x14ac:dyDescent="0.25">
      <c r="A115" s="39">
        <f t="shared" si="21"/>
        <v>88</v>
      </c>
      <c r="B115" s="40" t="s">
        <v>199</v>
      </c>
      <c r="C115" s="42" t="s">
        <v>167</v>
      </c>
      <c r="D115" s="42" t="s">
        <v>179</v>
      </c>
      <c r="E115" s="48" t="s">
        <v>200</v>
      </c>
      <c r="F115" s="96">
        <v>72.540000000000006</v>
      </c>
      <c r="G115" s="44">
        <v>801.26</v>
      </c>
      <c r="H115" s="45" t="str">
        <f t="shared" si="18"/>
        <v>184</v>
      </c>
      <c r="I115" s="36">
        <f t="shared" si="19"/>
        <v>1512.9128493150686</v>
      </c>
      <c r="J115" s="37">
        <f t="shared" si="20"/>
        <v>1512.9128493150686</v>
      </c>
      <c r="K115" s="13"/>
      <c r="L115" s="6"/>
    </row>
    <row r="116" spans="1:12" ht="15.75" x14ac:dyDescent="0.25">
      <c r="A116" s="39">
        <f t="shared" si="21"/>
        <v>89</v>
      </c>
      <c r="B116" s="40" t="s">
        <v>201</v>
      </c>
      <c r="C116" s="42" t="s">
        <v>167</v>
      </c>
      <c r="D116" s="42" t="s">
        <v>179</v>
      </c>
      <c r="E116" s="48" t="s">
        <v>202</v>
      </c>
      <c r="F116" s="96">
        <v>72.540000000000006</v>
      </c>
      <c r="G116" s="44">
        <v>801.26</v>
      </c>
      <c r="H116" s="45" t="str">
        <f t="shared" si="18"/>
        <v>184</v>
      </c>
      <c r="I116" s="36">
        <f t="shared" si="19"/>
        <v>1512.9128493150686</v>
      </c>
      <c r="J116" s="37">
        <f t="shared" si="20"/>
        <v>1512.9128493150686</v>
      </c>
      <c r="K116" s="13"/>
      <c r="L116" s="6"/>
    </row>
    <row r="117" spans="1:12" ht="15.75" x14ac:dyDescent="0.25">
      <c r="A117" s="39">
        <f t="shared" si="21"/>
        <v>90</v>
      </c>
      <c r="B117" s="40" t="s">
        <v>203</v>
      </c>
      <c r="C117" s="42" t="s">
        <v>167</v>
      </c>
      <c r="D117" s="42" t="s">
        <v>179</v>
      </c>
      <c r="E117" s="48" t="s">
        <v>204</v>
      </c>
      <c r="F117" s="96">
        <v>72.540000000000006</v>
      </c>
      <c r="G117" s="44">
        <v>801.26</v>
      </c>
      <c r="H117" s="45" t="str">
        <f t="shared" si="18"/>
        <v>184</v>
      </c>
      <c r="I117" s="36">
        <f t="shared" si="19"/>
        <v>1512.9128493150686</v>
      </c>
      <c r="J117" s="37">
        <f t="shared" si="20"/>
        <v>1512.9128493150686</v>
      </c>
      <c r="K117" s="13"/>
      <c r="L117" s="6"/>
    </row>
    <row r="118" spans="1:12" ht="18" customHeight="1" x14ac:dyDescent="0.25">
      <c r="A118" s="40">
        <f>A117+1</f>
        <v>91</v>
      </c>
      <c r="B118" s="40" t="s">
        <v>205</v>
      </c>
      <c r="C118" s="42" t="s">
        <v>167</v>
      </c>
      <c r="D118" s="42" t="s">
        <v>179</v>
      </c>
      <c r="E118" s="48" t="s">
        <v>206</v>
      </c>
      <c r="F118" s="96">
        <v>72.540000000000006</v>
      </c>
      <c r="G118" s="44">
        <v>801.26</v>
      </c>
      <c r="H118" s="45" t="str">
        <f t="shared" si="18"/>
        <v>184</v>
      </c>
      <c r="I118" s="36">
        <f t="shared" si="19"/>
        <v>1512.9128493150686</v>
      </c>
      <c r="J118" s="37">
        <f>(I118)</f>
        <v>1512.9128493150686</v>
      </c>
      <c r="K118" s="13"/>
      <c r="L118" s="6"/>
    </row>
    <row r="119" spans="1:12" ht="15.75" x14ac:dyDescent="0.25">
      <c r="A119" s="40">
        <f t="shared" ref="A119:A127" si="22">A118+1</f>
        <v>92</v>
      </c>
      <c r="B119" s="40" t="s">
        <v>207</v>
      </c>
      <c r="C119" s="46" t="s">
        <v>167</v>
      </c>
      <c r="D119" s="46" t="s">
        <v>179</v>
      </c>
      <c r="E119" s="48" t="s">
        <v>208</v>
      </c>
      <c r="F119" s="94">
        <v>72.540000000000006</v>
      </c>
      <c r="G119" s="44">
        <v>801.26</v>
      </c>
      <c r="H119" s="45" t="str">
        <f t="shared" si="18"/>
        <v>184</v>
      </c>
      <c r="I119" s="36">
        <f t="shared" si="19"/>
        <v>1512.9128493150686</v>
      </c>
      <c r="J119" s="37">
        <f t="shared" ref="J119:J128" si="23">(I119)</f>
        <v>1512.9128493150686</v>
      </c>
      <c r="K119" s="13"/>
      <c r="L119" s="6"/>
    </row>
    <row r="120" spans="1:12" ht="15.75" x14ac:dyDescent="0.25">
      <c r="A120" s="40">
        <f t="shared" si="22"/>
        <v>93</v>
      </c>
      <c r="B120" s="40" t="s">
        <v>209</v>
      </c>
      <c r="C120" s="46" t="s">
        <v>167</v>
      </c>
      <c r="D120" s="46" t="s">
        <v>179</v>
      </c>
      <c r="E120" s="48" t="s">
        <v>210</v>
      </c>
      <c r="F120" s="94">
        <v>72.540000000000006</v>
      </c>
      <c r="G120" s="44">
        <v>801.26</v>
      </c>
      <c r="H120" s="45" t="str">
        <f t="shared" si="18"/>
        <v>184</v>
      </c>
      <c r="I120" s="36">
        <f t="shared" si="19"/>
        <v>1512.9128493150686</v>
      </c>
      <c r="J120" s="37">
        <f t="shared" si="23"/>
        <v>1512.9128493150686</v>
      </c>
      <c r="K120" s="13"/>
      <c r="L120" s="6"/>
    </row>
    <row r="121" spans="1:12" ht="18" customHeight="1" x14ac:dyDescent="0.25">
      <c r="A121" s="40">
        <f>A120+1</f>
        <v>94</v>
      </c>
      <c r="B121" s="40" t="s">
        <v>211</v>
      </c>
      <c r="C121" s="46" t="s">
        <v>167</v>
      </c>
      <c r="D121" s="46" t="s">
        <v>179</v>
      </c>
      <c r="E121" s="48" t="s">
        <v>212</v>
      </c>
      <c r="F121" s="94">
        <v>72.540000000000006</v>
      </c>
      <c r="G121" s="44">
        <v>801.26</v>
      </c>
      <c r="H121" s="45" t="str">
        <f t="shared" si="18"/>
        <v>184</v>
      </c>
      <c r="I121" s="36">
        <f t="shared" si="19"/>
        <v>1512.9128493150686</v>
      </c>
      <c r="J121" s="37">
        <f t="shared" si="23"/>
        <v>1512.9128493150686</v>
      </c>
      <c r="K121" s="13"/>
      <c r="L121" s="6"/>
    </row>
    <row r="122" spans="1:12" ht="15.75" x14ac:dyDescent="0.25">
      <c r="A122" s="40">
        <f t="shared" si="22"/>
        <v>95</v>
      </c>
      <c r="B122" s="40" t="s">
        <v>213</v>
      </c>
      <c r="C122" s="46" t="s">
        <v>167</v>
      </c>
      <c r="D122" s="46" t="s">
        <v>179</v>
      </c>
      <c r="E122" s="48" t="s">
        <v>214</v>
      </c>
      <c r="F122" s="94">
        <v>72.540000000000006</v>
      </c>
      <c r="G122" s="44">
        <v>801.26</v>
      </c>
      <c r="H122" s="45" t="str">
        <f t="shared" si="18"/>
        <v>184</v>
      </c>
      <c r="I122" s="36">
        <f t="shared" si="19"/>
        <v>1512.9128493150686</v>
      </c>
      <c r="J122" s="37">
        <f t="shared" si="23"/>
        <v>1512.9128493150686</v>
      </c>
      <c r="K122" s="13"/>
      <c r="L122" s="6"/>
    </row>
    <row r="123" spans="1:12" ht="15.75" customHeight="1" x14ac:dyDescent="0.25">
      <c r="A123" s="40">
        <f t="shared" si="22"/>
        <v>96</v>
      </c>
      <c r="B123" s="40" t="s">
        <v>215</v>
      </c>
      <c r="C123" s="46" t="s">
        <v>167</v>
      </c>
      <c r="D123" s="46" t="s">
        <v>179</v>
      </c>
      <c r="E123" s="50" t="s">
        <v>216</v>
      </c>
      <c r="F123" s="94">
        <v>72.540000000000006</v>
      </c>
      <c r="G123" s="44">
        <v>801.26</v>
      </c>
      <c r="H123" s="45" t="str">
        <f t="shared" si="18"/>
        <v>184</v>
      </c>
      <c r="I123" s="36">
        <f t="shared" si="19"/>
        <v>1512.9128493150686</v>
      </c>
      <c r="J123" s="37">
        <f t="shared" si="23"/>
        <v>1512.9128493150686</v>
      </c>
      <c r="K123" s="13"/>
      <c r="L123" s="6"/>
    </row>
    <row r="124" spans="1:12" ht="15.75" x14ac:dyDescent="0.25">
      <c r="A124" s="40">
        <f t="shared" si="22"/>
        <v>97</v>
      </c>
      <c r="B124" s="40" t="s">
        <v>217</v>
      </c>
      <c r="C124" s="46" t="s">
        <v>167</v>
      </c>
      <c r="D124" s="39" t="s">
        <v>179</v>
      </c>
      <c r="E124" s="95" t="s">
        <v>218</v>
      </c>
      <c r="F124" s="94">
        <v>72.540000000000006</v>
      </c>
      <c r="G124" s="44">
        <v>801.26</v>
      </c>
      <c r="H124" s="45" t="str">
        <f t="shared" si="18"/>
        <v>184</v>
      </c>
      <c r="I124" s="36">
        <f t="shared" si="19"/>
        <v>1512.9128493150686</v>
      </c>
      <c r="J124" s="37">
        <f t="shared" si="23"/>
        <v>1512.9128493150686</v>
      </c>
      <c r="K124" s="13"/>
      <c r="L124" s="6"/>
    </row>
    <row r="125" spans="1:12" ht="15.75" x14ac:dyDescent="0.25">
      <c r="A125" s="40">
        <f t="shared" si="22"/>
        <v>98</v>
      </c>
      <c r="B125" s="40" t="s">
        <v>219</v>
      </c>
      <c r="C125" s="46" t="s">
        <v>167</v>
      </c>
      <c r="D125" s="39" t="s">
        <v>179</v>
      </c>
      <c r="E125" s="42" t="s">
        <v>220</v>
      </c>
      <c r="F125" s="94">
        <v>72.540000000000006</v>
      </c>
      <c r="G125" s="44">
        <v>801.26</v>
      </c>
      <c r="H125" s="45" t="str">
        <f t="shared" si="18"/>
        <v>184</v>
      </c>
      <c r="I125" s="36">
        <f t="shared" si="19"/>
        <v>1512.9128493150686</v>
      </c>
      <c r="J125" s="37">
        <f t="shared" si="23"/>
        <v>1512.9128493150686</v>
      </c>
      <c r="K125" s="13"/>
      <c r="L125" s="6"/>
    </row>
    <row r="126" spans="1:12" ht="15.75" x14ac:dyDescent="0.25">
      <c r="A126" s="40">
        <f>A125+1</f>
        <v>99</v>
      </c>
      <c r="B126" s="40" t="s">
        <v>221</v>
      </c>
      <c r="C126" s="46" t="s">
        <v>167</v>
      </c>
      <c r="D126" s="46" t="s">
        <v>179</v>
      </c>
      <c r="E126" s="48" t="s">
        <v>222</v>
      </c>
      <c r="F126" s="94">
        <v>72.540000000000006</v>
      </c>
      <c r="G126" s="44">
        <v>801.26</v>
      </c>
      <c r="H126" s="45" t="str">
        <f t="shared" si="18"/>
        <v>184</v>
      </c>
      <c r="I126" s="36">
        <f t="shared" ref="I126:I128" si="24">(F126*H126/12+G126*H126/365)-4+0.71</f>
        <v>1512.9128493150686</v>
      </c>
      <c r="J126" s="37">
        <f t="shared" si="23"/>
        <v>1512.9128493150686</v>
      </c>
      <c r="K126" s="13"/>
      <c r="L126" s="6"/>
    </row>
    <row r="127" spans="1:12" ht="15.75" x14ac:dyDescent="0.25">
      <c r="A127" s="40">
        <f t="shared" si="22"/>
        <v>100</v>
      </c>
      <c r="B127" s="40" t="s">
        <v>223</v>
      </c>
      <c r="C127" s="42" t="s">
        <v>167</v>
      </c>
      <c r="D127" s="42" t="s">
        <v>179</v>
      </c>
      <c r="E127" s="48" t="s">
        <v>224</v>
      </c>
      <c r="F127" s="94">
        <v>72.540000000000006</v>
      </c>
      <c r="G127" s="44">
        <v>801.26</v>
      </c>
      <c r="H127" s="45" t="str">
        <f t="shared" si="18"/>
        <v>184</v>
      </c>
      <c r="I127" s="36">
        <f t="shared" si="24"/>
        <v>1512.9128493150686</v>
      </c>
      <c r="J127" s="37">
        <f t="shared" si="23"/>
        <v>1512.9128493150686</v>
      </c>
      <c r="K127" s="13"/>
      <c r="L127" s="6"/>
    </row>
    <row r="128" spans="1:12" ht="15.75" customHeight="1" thickBot="1" x14ac:dyDescent="0.3">
      <c r="A128" s="40">
        <f>A127+1</f>
        <v>101</v>
      </c>
      <c r="B128" s="51" t="s">
        <v>225</v>
      </c>
      <c r="C128" s="97" t="s">
        <v>226</v>
      </c>
      <c r="D128" s="51" t="s">
        <v>179</v>
      </c>
      <c r="E128" s="97" t="s">
        <v>227</v>
      </c>
      <c r="F128" s="98">
        <v>72.540000000000006</v>
      </c>
      <c r="G128" s="83">
        <v>801.26</v>
      </c>
      <c r="H128" s="45" t="str">
        <f>($H$7)</f>
        <v>184</v>
      </c>
      <c r="I128" s="36">
        <f t="shared" si="24"/>
        <v>1512.9128493150686</v>
      </c>
      <c r="J128" s="37">
        <f t="shared" si="23"/>
        <v>1512.9128493150686</v>
      </c>
      <c r="K128" s="13"/>
      <c r="L128" s="6"/>
    </row>
    <row r="129" spans="1:12" ht="16.5" thickBot="1" x14ac:dyDescent="0.3">
      <c r="A129" s="99" t="s">
        <v>60</v>
      </c>
      <c r="B129" s="100"/>
      <c r="C129" s="100"/>
      <c r="D129" s="100"/>
      <c r="E129" s="100"/>
      <c r="F129" s="100"/>
      <c r="G129" s="100"/>
      <c r="H129" s="101"/>
      <c r="I129" s="61">
        <f>SUM(I100:I128)</f>
        <v>43874.472630136996</v>
      </c>
      <c r="J129" s="61">
        <f>SUM(J100:J128)</f>
        <v>43874.472630136996</v>
      </c>
      <c r="K129" s="13"/>
      <c r="L129" s="6"/>
    </row>
    <row r="130" spans="1:12" ht="16.5" thickBot="1" x14ac:dyDescent="0.3">
      <c r="A130" s="102"/>
      <c r="B130" s="102"/>
      <c r="C130" s="102"/>
      <c r="D130" s="102"/>
      <c r="E130" s="103"/>
      <c r="F130" s="102"/>
      <c r="G130" s="104"/>
      <c r="H130" s="105"/>
      <c r="I130" s="106"/>
      <c r="J130" s="106"/>
      <c r="K130" s="13"/>
      <c r="L130" s="6"/>
    </row>
    <row r="131" spans="1:12" ht="15.75" x14ac:dyDescent="0.25">
      <c r="A131" s="107"/>
      <c r="B131" s="107"/>
      <c r="C131" s="107"/>
      <c r="D131" s="107"/>
      <c r="E131" s="107"/>
      <c r="F131" s="107"/>
      <c r="G131" s="107"/>
      <c r="H131" s="108"/>
      <c r="I131" s="109" t="s">
        <v>242</v>
      </c>
      <c r="J131" s="110" t="s">
        <v>243</v>
      </c>
      <c r="K131" s="13"/>
      <c r="L131" s="6"/>
    </row>
    <row r="132" spans="1:12" ht="15.75" x14ac:dyDescent="0.25">
      <c r="A132" s="14"/>
      <c r="B132" s="111"/>
      <c r="C132" s="12"/>
      <c r="D132" s="12"/>
      <c r="E132" s="12"/>
      <c r="F132" s="12"/>
      <c r="G132" s="107"/>
      <c r="H132" s="108"/>
      <c r="I132" s="112"/>
      <c r="J132" s="113"/>
      <c r="K132" s="13"/>
      <c r="L132" s="6"/>
    </row>
    <row r="133" spans="1:12" ht="16.5" thickBot="1" x14ac:dyDescent="0.3">
      <c r="A133" s="114"/>
      <c r="B133" s="114"/>
      <c r="C133" s="115"/>
      <c r="D133" s="114"/>
      <c r="E133" s="116"/>
      <c r="F133" s="114"/>
      <c r="G133" s="114"/>
      <c r="H133" s="117"/>
      <c r="I133" s="118"/>
      <c r="J133" s="119"/>
      <c r="K133" s="13"/>
      <c r="L133" s="6"/>
    </row>
    <row r="134" spans="1:12" ht="17.25" customHeight="1" thickBot="1" x14ac:dyDescent="0.3">
      <c r="A134" s="115"/>
      <c r="B134" s="115"/>
      <c r="C134" s="115"/>
      <c r="D134" s="115"/>
      <c r="E134" s="116"/>
      <c r="F134" s="115"/>
      <c r="G134" s="115"/>
      <c r="H134" s="120"/>
      <c r="I134" s="121">
        <f>SUM(I30+I91+I129)</f>
        <v>151787.78796347036</v>
      </c>
      <c r="J134" s="121">
        <f>SUM(J30+J91+J129)</f>
        <v>151787.78796347036</v>
      </c>
      <c r="K134" s="13"/>
      <c r="L134" s="6"/>
    </row>
    <row r="135" spans="1:12" ht="15.75" x14ac:dyDescent="0.25">
      <c r="A135" s="5"/>
      <c r="B135" s="5"/>
      <c r="C135" s="5"/>
      <c r="D135" s="5"/>
      <c r="E135" s="10"/>
      <c r="F135" s="6"/>
      <c r="G135" s="5"/>
      <c r="H135" s="7"/>
      <c r="I135" s="6"/>
      <c r="J135" s="6"/>
      <c r="K135" s="6"/>
      <c r="L135" s="6"/>
    </row>
    <row r="136" spans="1:12" ht="15.75" x14ac:dyDescent="0.25">
      <c r="A136" s="5"/>
      <c r="B136" s="6"/>
      <c r="C136" s="5"/>
      <c r="D136" s="5"/>
      <c r="E136" s="10"/>
      <c r="F136" s="6"/>
      <c r="G136" s="6"/>
      <c r="H136" s="7"/>
      <c r="I136" s="6"/>
      <c r="J136" s="6"/>
      <c r="K136" s="6"/>
      <c r="L136" s="6"/>
    </row>
    <row r="137" spans="1:12" ht="15.75" x14ac:dyDescent="0.25">
      <c r="A137" s="5"/>
      <c r="B137" s="6"/>
      <c r="C137" s="5"/>
      <c r="D137" s="5"/>
      <c r="E137" s="10"/>
      <c r="F137" s="6"/>
      <c r="G137" s="6"/>
      <c r="H137" s="7"/>
      <c r="I137" s="6"/>
      <c r="J137" s="6"/>
      <c r="K137" s="6"/>
      <c r="L137" s="6"/>
    </row>
    <row r="138" spans="1:12" ht="15.75" x14ac:dyDescent="0.25">
      <c r="A138" s="5"/>
      <c r="B138" s="6"/>
      <c r="C138" s="5"/>
      <c r="D138" s="5"/>
      <c r="E138" s="10"/>
      <c r="F138" s="6"/>
      <c r="G138" s="6"/>
      <c r="H138" s="7"/>
      <c r="I138" s="6"/>
      <c r="J138" s="6"/>
      <c r="K138" s="6"/>
      <c r="L138" s="6"/>
    </row>
    <row r="139" spans="1:12" ht="15.75" x14ac:dyDescent="0.25">
      <c r="A139" s="5"/>
      <c r="B139" s="6"/>
      <c r="C139" s="5"/>
      <c r="D139" s="5"/>
      <c r="E139" s="10"/>
      <c r="F139" s="6"/>
      <c r="G139" s="6"/>
      <c r="H139" s="7"/>
      <c r="I139" s="6"/>
      <c r="J139" s="6"/>
      <c r="K139" s="6"/>
      <c r="L139" s="6"/>
    </row>
    <row r="140" spans="1:12" ht="15.75" x14ac:dyDescent="0.25">
      <c r="A140" s="5"/>
      <c r="B140" s="6"/>
      <c r="C140" s="5"/>
      <c r="D140" s="5"/>
      <c r="E140" s="10"/>
      <c r="F140" s="6"/>
      <c r="G140" s="6"/>
      <c r="H140" s="7"/>
      <c r="I140" s="6"/>
      <c r="J140" s="6"/>
      <c r="K140" s="6"/>
      <c r="L140" s="6"/>
    </row>
    <row r="141" spans="1:12" ht="15.75" x14ac:dyDescent="0.25">
      <c r="A141" s="5"/>
      <c r="B141" s="6"/>
      <c r="C141" s="5"/>
      <c r="D141" s="5"/>
      <c r="E141" s="10"/>
      <c r="F141" s="6"/>
      <c r="G141" s="6"/>
      <c r="H141" s="7"/>
      <c r="I141" s="6"/>
      <c r="J141" s="6"/>
      <c r="K141" s="6"/>
      <c r="L141" s="6"/>
    </row>
    <row r="142" spans="1:12" ht="15.75" x14ac:dyDescent="0.25">
      <c r="A142" s="5"/>
      <c r="B142" s="6"/>
      <c r="C142" s="5"/>
      <c r="D142" s="5"/>
      <c r="E142" s="10"/>
      <c r="F142" s="6"/>
      <c r="G142" s="6"/>
      <c r="H142" s="7"/>
      <c r="I142" s="6"/>
      <c r="J142" s="6"/>
      <c r="K142" s="6"/>
      <c r="L142" s="6"/>
    </row>
    <row r="143" spans="1:12" ht="15.75" x14ac:dyDescent="0.25">
      <c r="A143" s="5"/>
      <c r="B143" s="6"/>
      <c r="C143" s="5"/>
      <c r="D143" s="5"/>
      <c r="E143" s="10"/>
      <c r="F143" s="6"/>
      <c r="G143" s="6"/>
      <c r="H143" s="7"/>
      <c r="I143" s="6"/>
      <c r="J143" s="6"/>
      <c r="K143" s="6"/>
      <c r="L143" s="6"/>
    </row>
    <row r="144" spans="1:12" ht="15.75" x14ac:dyDescent="0.25">
      <c r="A144" s="5"/>
      <c r="B144" s="6"/>
      <c r="C144" s="5"/>
      <c r="D144" s="5"/>
      <c r="E144" s="10"/>
      <c r="F144" s="6"/>
      <c r="G144" s="6"/>
      <c r="H144" s="7"/>
      <c r="I144" s="6"/>
      <c r="J144" s="6"/>
      <c r="K144" s="6"/>
      <c r="L144" s="6"/>
    </row>
    <row r="145" spans="1:12" ht="15.75" x14ac:dyDescent="0.25">
      <c r="A145" s="5"/>
      <c r="B145" s="6"/>
      <c r="C145" s="5"/>
      <c r="D145" s="5"/>
      <c r="E145" s="10"/>
      <c r="F145" s="6"/>
      <c r="G145" s="6"/>
      <c r="H145" s="7"/>
      <c r="I145" s="6"/>
      <c r="J145" s="6"/>
      <c r="K145" s="6"/>
      <c r="L145" s="6"/>
    </row>
    <row r="146" spans="1:12" ht="15.75" x14ac:dyDescent="0.25">
      <c r="A146" s="5"/>
      <c r="B146" s="6"/>
      <c r="C146" s="5"/>
      <c r="D146" s="5"/>
      <c r="E146" s="10"/>
      <c r="F146" s="6"/>
      <c r="G146" s="6"/>
      <c r="H146" s="7"/>
      <c r="I146" s="6"/>
      <c r="J146" s="6"/>
      <c r="K146" s="6"/>
      <c r="L146" s="6"/>
    </row>
    <row r="147" spans="1:12" ht="15.75" x14ac:dyDescent="0.25">
      <c r="K147" s="6"/>
      <c r="L147" s="6"/>
    </row>
    <row r="148" spans="1:12" ht="15.75" x14ac:dyDescent="0.25">
      <c r="K148" s="6"/>
      <c r="L148" s="6"/>
    </row>
    <row r="149" spans="1:12" ht="15.75" x14ac:dyDescent="0.25">
      <c r="K149" s="6"/>
      <c r="L149" s="6"/>
    </row>
    <row r="150" spans="1:12" ht="17.25" x14ac:dyDescent="0.3">
      <c r="K150" s="3"/>
    </row>
    <row r="151" spans="1:12" ht="17.25" x14ac:dyDescent="0.3">
      <c r="K151" s="3"/>
    </row>
    <row r="152" spans="1:12" ht="17.25" x14ac:dyDescent="0.3">
      <c r="K152" s="3"/>
    </row>
  </sheetData>
  <sheetProtection algorithmName="SHA-512" hashValue="iXFR+GlbegW+bKYWR9wcQRj72PdYIsDSNiMtLPClO4LkMsu92lH9v8dKzxba8/cPW+LUf722dABUs9VjkyOTZw==" saltValue="MGJH4jrmNueA1C+RYpIpdA==" spinCount="100000" sheet="1" formatCells="0" formatColumns="0" formatRows="0" insertColumns="0" insertRows="0" insertHyperlinks="0" deleteColumns="0" deleteRows="0" sort="0" autoFilter="0" pivotTables="0"/>
  <mergeCells count="52">
    <mergeCell ref="I131:I133"/>
    <mergeCell ref="J131:J133"/>
    <mergeCell ref="J97:J99"/>
    <mergeCell ref="C132:F132"/>
    <mergeCell ref="G131:G132"/>
    <mergeCell ref="A131:F131"/>
    <mergeCell ref="E97:E99"/>
    <mergeCell ref="F97:F99"/>
    <mergeCell ref="E4:E6"/>
    <mergeCell ref="F4:F6"/>
    <mergeCell ref="G4:G5"/>
    <mergeCell ref="C36:C38"/>
    <mergeCell ref="E36:E38"/>
    <mergeCell ref="D36:D38"/>
    <mergeCell ref="A35:J35"/>
    <mergeCell ref="I4:I6"/>
    <mergeCell ref="H4:H6"/>
    <mergeCell ref="H36:H38"/>
    <mergeCell ref="I36:I38"/>
    <mergeCell ref="A1:J1"/>
    <mergeCell ref="A3:J3"/>
    <mergeCell ref="A4:A6"/>
    <mergeCell ref="B4:B6"/>
    <mergeCell ref="C4:C6"/>
    <mergeCell ref="D4:D6"/>
    <mergeCell ref="J4:J6"/>
    <mergeCell ref="H97:H99"/>
    <mergeCell ref="I97:I99"/>
    <mergeCell ref="A97:A99"/>
    <mergeCell ref="B97:B99"/>
    <mergeCell ref="C97:C99"/>
    <mergeCell ref="D97:D99"/>
    <mergeCell ref="A129:H129"/>
    <mergeCell ref="A49:A51"/>
    <mergeCell ref="B49:B51"/>
    <mergeCell ref="C49:C51"/>
    <mergeCell ref="D49:D51"/>
    <mergeCell ref="E49:E51"/>
    <mergeCell ref="F49:F51"/>
    <mergeCell ref="G49:G50"/>
    <mergeCell ref="G97:G98"/>
    <mergeCell ref="A96:I96"/>
    <mergeCell ref="H49:H51"/>
    <mergeCell ref="I49:I51"/>
    <mergeCell ref="J49:J51"/>
    <mergeCell ref="A30:H30"/>
    <mergeCell ref="A91:H91"/>
    <mergeCell ref="J36:J38"/>
    <mergeCell ref="G36:G37"/>
    <mergeCell ref="A36:A38"/>
    <mergeCell ref="F36:F38"/>
    <mergeCell ref="B36:B38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Header>&amp;L&amp;G&amp;C&amp;"Century Gothic,Negrita"&amp;12AUTORIDAD PARA EL MANEJO SUSTENTABLE DE LA CUENCA Y DEL LAGO DE AMATITLÁN 
BONO 14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2022-12-21T20:22:20Z</dcterms:modified>
</cp:coreProperties>
</file>