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JsOcddJGLRgQphI7evcmg55C5lhMFlFCy/toxxrFcnkMSDR+hxNhBkst0GMKaq6qIaLLnrN9QGplBW+YYoJWBg==" workbookSaltValue="kRnl+10+xaZetv6bpCvEM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3" i="1" l="1"/>
  <c r="V93" i="1"/>
  <c r="W93" i="1"/>
  <c r="X93" i="1"/>
  <c r="T93" i="1"/>
  <c r="T29" i="1"/>
  <c r="S137" i="1"/>
  <c r="S93" i="1"/>
  <c r="S146" i="1" l="1"/>
  <c r="Q25" i="1"/>
  <c r="V137" i="1" l="1"/>
  <c r="U137" i="1"/>
  <c r="R137" i="1"/>
  <c r="P137" i="1"/>
  <c r="Q136" i="1"/>
  <c r="S136" i="1" s="1"/>
  <c r="M136" i="1"/>
  <c r="Q135" i="1"/>
  <c r="S135" i="1" s="1"/>
  <c r="M135" i="1"/>
  <c r="Q134" i="1"/>
  <c r="S134" i="1" s="1"/>
  <c r="Q133" i="1"/>
  <c r="T133" i="1" s="1"/>
  <c r="W133" i="1" s="1"/>
  <c r="Q132" i="1"/>
  <c r="S132" i="1" s="1"/>
  <c r="Q131" i="1"/>
  <c r="S131" i="1" s="1"/>
  <c r="Q130" i="1"/>
  <c r="S130" i="1" s="1"/>
  <c r="Q129" i="1"/>
  <c r="T129" i="1" s="1"/>
  <c r="W129" i="1" s="1"/>
  <c r="Q128" i="1"/>
  <c r="S128" i="1" s="1"/>
  <c r="Q127" i="1"/>
  <c r="S127" i="1" s="1"/>
  <c r="Q126" i="1"/>
  <c r="S126" i="1" s="1"/>
  <c r="Q125" i="1"/>
  <c r="T125" i="1" s="1"/>
  <c r="W125" i="1" s="1"/>
  <c r="Q124" i="1"/>
  <c r="T124" i="1" s="1"/>
  <c r="W124" i="1" s="1"/>
  <c r="Q123" i="1"/>
  <c r="S123" i="1" s="1"/>
  <c r="Q122" i="1"/>
  <c r="S122" i="1" s="1"/>
  <c r="Q121" i="1"/>
  <c r="T121" i="1" s="1"/>
  <c r="W121" i="1" s="1"/>
  <c r="Q120" i="1"/>
  <c r="S120" i="1" s="1"/>
  <c r="M120" i="1"/>
  <c r="Q119" i="1"/>
  <c r="T119" i="1" s="1"/>
  <c r="W119" i="1" s="1"/>
  <c r="Q118" i="1"/>
  <c r="T118" i="1" s="1"/>
  <c r="W118" i="1" s="1"/>
  <c r="Q117" i="1"/>
  <c r="S117" i="1" s="1"/>
  <c r="Q116" i="1"/>
  <c r="T116" i="1" s="1"/>
  <c r="W116" i="1" s="1"/>
  <c r="Q115" i="1"/>
  <c r="T115" i="1" s="1"/>
  <c r="W115" i="1" s="1"/>
  <c r="Q114" i="1"/>
  <c r="T114" i="1" s="1"/>
  <c r="W114" i="1" s="1"/>
  <c r="Q113" i="1"/>
  <c r="S113" i="1" s="1"/>
  <c r="Q112" i="1"/>
  <c r="T112" i="1" s="1"/>
  <c r="W112" i="1" s="1"/>
  <c r="Q111" i="1"/>
  <c r="T111" i="1" s="1"/>
  <c r="W111" i="1" s="1"/>
  <c r="Q110" i="1"/>
  <c r="T110" i="1" s="1"/>
  <c r="W110" i="1" s="1"/>
  <c r="Q109" i="1"/>
  <c r="S109" i="1" s="1"/>
  <c r="Q108" i="1"/>
  <c r="T108" i="1" s="1"/>
  <c r="W108" i="1" s="1"/>
  <c r="Q107" i="1"/>
  <c r="T107" i="1" s="1"/>
  <c r="W107" i="1" s="1"/>
  <c r="Q106" i="1"/>
  <c r="T106" i="1" s="1"/>
  <c r="W106" i="1" s="1"/>
  <c r="Q105" i="1"/>
  <c r="S105" i="1" s="1"/>
  <c r="Q104" i="1"/>
  <c r="T104" i="1" s="1"/>
  <c r="W104" i="1" s="1"/>
  <c r="Q103" i="1"/>
  <c r="T103" i="1" s="1"/>
  <c r="W103" i="1" s="1"/>
  <c r="Q102" i="1"/>
  <c r="R93" i="1"/>
  <c r="P93" i="1"/>
  <c r="Q92" i="1"/>
  <c r="S92" i="1" s="1"/>
  <c r="Q91" i="1"/>
  <c r="T91" i="1" s="1"/>
  <c r="W91" i="1" s="1"/>
  <c r="Q90" i="1"/>
  <c r="S90" i="1" s="1"/>
  <c r="Q89" i="1"/>
  <c r="T89" i="1" s="1"/>
  <c r="W89" i="1" s="1"/>
  <c r="Q88" i="1"/>
  <c r="S88" i="1" s="1"/>
  <c r="Q87" i="1"/>
  <c r="T87" i="1" s="1"/>
  <c r="W87" i="1" s="1"/>
  <c r="Q86" i="1"/>
  <c r="S86" i="1" s="1"/>
  <c r="Q85" i="1"/>
  <c r="T85" i="1" s="1"/>
  <c r="W85" i="1" s="1"/>
  <c r="Q84" i="1"/>
  <c r="S84" i="1" s="1"/>
  <c r="Q83" i="1"/>
  <c r="T83" i="1" s="1"/>
  <c r="W83" i="1" s="1"/>
  <c r="Q82" i="1"/>
  <c r="T82" i="1" s="1"/>
  <c r="W82" i="1" s="1"/>
  <c r="Q81" i="1"/>
  <c r="T81" i="1" s="1"/>
  <c r="W81" i="1" s="1"/>
  <c r="Q80" i="1"/>
  <c r="S80" i="1" s="1"/>
  <c r="Q79" i="1"/>
  <c r="T79" i="1" s="1"/>
  <c r="W79" i="1" s="1"/>
  <c r="Q78" i="1"/>
  <c r="S78" i="1" s="1"/>
  <c r="Q77" i="1"/>
  <c r="T77" i="1" s="1"/>
  <c r="W77" i="1" s="1"/>
  <c r="Q76" i="1"/>
  <c r="S76" i="1" s="1"/>
  <c r="Q75" i="1"/>
  <c r="T75" i="1" s="1"/>
  <c r="W75" i="1" s="1"/>
  <c r="Q74" i="1"/>
  <c r="S74" i="1" s="1"/>
  <c r="Q73" i="1"/>
  <c r="T73" i="1" s="1"/>
  <c r="W73" i="1" s="1"/>
  <c r="Q72" i="1"/>
  <c r="S72" i="1" s="1"/>
  <c r="Q71" i="1"/>
  <c r="T71" i="1" s="1"/>
  <c r="W71" i="1" s="1"/>
  <c r="Q70" i="1"/>
  <c r="S70" i="1" s="1"/>
  <c r="Q69" i="1"/>
  <c r="T69" i="1" s="1"/>
  <c r="W69" i="1" s="1"/>
  <c r="Q68" i="1"/>
  <c r="S68" i="1" s="1"/>
  <c r="Q67" i="1"/>
  <c r="T67" i="1" s="1"/>
  <c r="W67" i="1" s="1"/>
  <c r="Q66" i="1"/>
  <c r="T66" i="1" s="1"/>
  <c r="W66" i="1" s="1"/>
  <c r="Q65" i="1"/>
  <c r="T65" i="1" s="1"/>
  <c r="W65" i="1" s="1"/>
  <c r="Q64" i="1"/>
  <c r="S64" i="1" s="1"/>
  <c r="Q63" i="1"/>
  <c r="T63" i="1" s="1"/>
  <c r="W63" i="1" s="1"/>
  <c r="Q62" i="1"/>
  <c r="S62" i="1" s="1"/>
  <c r="Q61" i="1"/>
  <c r="T61" i="1" s="1"/>
  <c r="W61" i="1" s="1"/>
  <c r="Q60" i="1"/>
  <c r="S60" i="1" s="1"/>
  <c r="Q59" i="1"/>
  <c r="T59" i="1" s="1"/>
  <c r="W59" i="1" s="1"/>
  <c r="Q58" i="1"/>
  <c r="S58" i="1" s="1"/>
  <c r="Q57" i="1"/>
  <c r="T57" i="1" s="1"/>
  <c r="W57" i="1" s="1"/>
  <c r="Q56" i="1"/>
  <c r="S56" i="1" s="1"/>
  <c r="Q55" i="1"/>
  <c r="T55" i="1" s="1"/>
  <c r="W55" i="1" s="1"/>
  <c r="Q54" i="1"/>
  <c r="T54" i="1" s="1"/>
  <c r="W54" i="1" s="1"/>
  <c r="Q53" i="1"/>
  <c r="T53" i="1" s="1"/>
  <c r="W53" i="1" s="1"/>
  <c r="Q52" i="1"/>
  <c r="S52" i="1" s="1"/>
  <c r="Q51" i="1"/>
  <c r="T51" i="1" s="1"/>
  <c r="W51" i="1" s="1"/>
  <c r="Q50" i="1"/>
  <c r="T50" i="1" s="1"/>
  <c r="W50" i="1" s="1"/>
  <c r="Q49" i="1"/>
  <c r="T49" i="1" s="1"/>
  <c r="W49" i="1" s="1"/>
  <c r="Q48" i="1"/>
  <c r="S48" i="1" s="1"/>
  <c r="Q47" i="1"/>
  <c r="T47" i="1" s="1"/>
  <c r="W47" i="1" s="1"/>
  <c r="Q46" i="1"/>
  <c r="S46" i="1" s="1"/>
  <c r="Q45" i="1"/>
  <c r="T45" i="1" s="1"/>
  <c r="W45" i="1" s="1"/>
  <c r="Q44" i="1"/>
  <c r="S44" i="1" s="1"/>
  <c r="Q43" i="1"/>
  <c r="T43" i="1" s="1"/>
  <c r="W43" i="1" s="1"/>
  <c r="Q42" i="1"/>
  <c r="S42" i="1" s="1"/>
  <c r="Q41" i="1"/>
  <c r="T41" i="1" s="1"/>
  <c r="W41" i="1" s="1"/>
  <c r="Q40" i="1"/>
  <c r="S40" i="1" s="1"/>
  <c r="Q39" i="1"/>
  <c r="T39" i="1" s="1"/>
  <c r="V29" i="1"/>
  <c r="U29" i="1"/>
  <c r="R29" i="1"/>
  <c r="P29" i="1"/>
  <c r="Q28" i="1"/>
  <c r="S28" i="1" s="1"/>
  <c r="Q27" i="1"/>
  <c r="T27" i="1" s="1"/>
  <c r="W27" i="1" s="1"/>
  <c r="M27" i="1"/>
  <c r="Q26" i="1"/>
  <c r="T26" i="1" s="1"/>
  <c r="W26" i="1" s="1"/>
  <c r="M26" i="1"/>
  <c r="M25" i="1"/>
  <c r="Q24" i="1"/>
  <c r="T24" i="1" s="1"/>
  <c r="W24" i="1" s="1"/>
  <c r="M24" i="1"/>
  <c r="Q23" i="1"/>
  <c r="S23" i="1" s="1"/>
  <c r="M23" i="1"/>
  <c r="Q22" i="1"/>
  <c r="T22" i="1" s="1"/>
  <c r="W22" i="1" s="1"/>
  <c r="M22" i="1"/>
  <c r="Q21" i="1"/>
  <c r="M21" i="1"/>
  <c r="Q20" i="1"/>
  <c r="S20" i="1" s="1"/>
  <c r="M20" i="1"/>
  <c r="Q19" i="1"/>
  <c r="T19" i="1" s="1"/>
  <c r="W19" i="1" s="1"/>
  <c r="M19" i="1"/>
  <c r="Q18" i="1"/>
  <c r="T18" i="1" s="1"/>
  <c r="W18" i="1" s="1"/>
  <c r="M18" i="1"/>
  <c r="Q17" i="1"/>
  <c r="S17" i="1" s="1"/>
  <c r="M17" i="1"/>
  <c r="Q16" i="1"/>
  <c r="T16" i="1" s="1"/>
  <c r="W16" i="1" s="1"/>
  <c r="M16" i="1"/>
  <c r="W15" i="1"/>
  <c r="Q15" i="1"/>
  <c r="S15" i="1" s="1"/>
  <c r="M15" i="1"/>
  <c r="Q14" i="1"/>
  <c r="M14" i="1"/>
  <c r="Q13" i="1"/>
  <c r="S13" i="1" s="1"/>
  <c r="M13" i="1"/>
  <c r="Q12" i="1"/>
  <c r="T12" i="1" s="1"/>
  <c r="W12" i="1" s="1"/>
  <c r="M12" i="1"/>
  <c r="Q11" i="1"/>
  <c r="T11" i="1" s="1"/>
  <c r="W11" i="1" s="1"/>
  <c r="M11" i="1"/>
  <c r="Q10" i="1"/>
  <c r="T10" i="1" s="1"/>
  <c r="W10" i="1" s="1"/>
  <c r="M10" i="1"/>
  <c r="Q9" i="1"/>
  <c r="T9" i="1" s="1"/>
  <c r="W9" i="1" s="1"/>
  <c r="M9" i="1"/>
  <c r="Q8" i="1"/>
  <c r="S8" i="1" s="1"/>
  <c r="M8" i="1"/>
  <c r="A8" i="1"/>
  <c r="Q7" i="1"/>
  <c r="T7" i="1" s="1"/>
  <c r="M7" i="1"/>
  <c r="S25" i="1" l="1"/>
  <c r="W25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U146" i="1"/>
  <c r="T128" i="1"/>
  <c r="W128" i="1" s="1"/>
  <c r="X128" i="1" s="1"/>
  <c r="T120" i="1"/>
  <c r="W120" i="1" s="1"/>
  <c r="X120" i="1" s="1"/>
  <c r="T127" i="1"/>
  <c r="W127" i="1" s="1"/>
  <c r="X127" i="1" s="1"/>
  <c r="X15" i="1"/>
  <c r="T8" i="1"/>
  <c r="W8" i="1" s="1"/>
  <c r="X8" i="1" s="1"/>
  <c r="T132" i="1"/>
  <c r="W132" i="1" s="1"/>
  <c r="X132" i="1" s="1"/>
  <c r="T58" i="1"/>
  <c r="W58" i="1" s="1"/>
  <c r="X58" i="1" s="1"/>
  <c r="T23" i="1"/>
  <c r="W23" i="1" s="1"/>
  <c r="T78" i="1"/>
  <c r="W78" i="1" s="1"/>
  <c r="X78" i="1" s="1"/>
  <c r="S39" i="1"/>
  <c r="T13" i="1"/>
  <c r="W13" i="1" s="1"/>
  <c r="X13" i="1" s="1"/>
  <c r="T46" i="1"/>
  <c r="W46" i="1" s="1"/>
  <c r="X46" i="1" s="1"/>
  <c r="T74" i="1"/>
  <c r="W74" i="1" s="1"/>
  <c r="X74" i="1" s="1"/>
  <c r="T113" i="1"/>
  <c r="W113" i="1" s="1"/>
  <c r="X113" i="1" s="1"/>
  <c r="T17" i="1"/>
  <c r="W17" i="1" s="1"/>
  <c r="X17" i="1" s="1"/>
  <c r="S55" i="1"/>
  <c r="T105" i="1"/>
  <c r="W105" i="1" s="1"/>
  <c r="X105" i="1" s="1"/>
  <c r="T135" i="1"/>
  <c r="W135" i="1" s="1"/>
  <c r="X135" i="1" s="1"/>
  <c r="S87" i="1"/>
  <c r="X87" i="1" s="1"/>
  <c r="T42" i="1"/>
  <c r="W42" i="1" s="1"/>
  <c r="X42" i="1" s="1"/>
  <c r="T62" i="1"/>
  <c r="W62" i="1" s="1"/>
  <c r="X62" i="1" s="1"/>
  <c r="T90" i="1"/>
  <c r="W90" i="1" s="1"/>
  <c r="X90" i="1" s="1"/>
  <c r="T109" i="1"/>
  <c r="W109" i="1" s="1"/>
  <c r="X109" i="1" s="1"/>
  <c r="T20" i="1"/>
  <c r="W20" i="1" s="1"/>
  <c r="X20" i="1" s="1"/>
  <c r="T70" i="1"/>
  <c r="W70" i="1" s="1"/>
  <c r="X70" i="1" s="1"/>
  <c r="T123" i="1"/>
  <c r="W123" i="1" s="1"/>
  <c r="X123" i="1" s="1"/>
  <c r="S71" i="1"/>
  <c r="X71" i="1" s="1"/>
  <c r="S124" i="1"/>
  <c r="X124" i="1" s="1"/>
  <c r="T136" i="1"/>
  <c r="W136" i="1" s="1"/>
  <c r="X136" i="1" s="1"/>
  <c r="S7" i="1"/>
  <c r="S47" i="1"/>
  <c r="X47" i="1" s="1"/>
  <c r="S66" i="1"/>
  <c r="X66" i="1" s="1"/>
  <c r="Q137" i="1"/>
  <c r="S133" i="1"/>
  <c r="X133" i="1" s="1"/>
  <c r="S10" i="1"/>
  <c r="X10" i="1" s="1"/>
  <c r="S79" i="1"/>
  <c r="X79" i="1" s="1"/>
  <c r="T117" i="1"/>
  <c r="W117" i="1" s="1"/>
  <c r="X117" i="1" s="1"/>
  <c r="T131" i="1"/>
  <c r="W131" i="1" s="1"/>
  <c r="X131" i="1" s="1"/>
  <c r="S54" i="1"/>
  <c r="X54" i="1" s="1"/>
  <c r="S27" i="1"/>
  <c r="X27" i="1" s="1"/>
  <c r="S19" i="1"/>
  <c r="X19" i="1" s="1"/>
  <c r="S50" i="1"/>
  <c r="X50" i="1" s="1"/>
  <c r="S63" i="1"/>
  <c r="X63" i="1" s="1"/>
  <c r="S82" i="1"/>
  <c r="X82" i="1" s="1"/>
  <c r="T86" i="1"/>
  <c r="W86" i="1" s="1"/>
  <c r="X86" i="1" s="1"/>
  <c r="S102" i="1"/>
  <c r="S106" i="1"/>
  <c r="X106" i="1" s="1"/>
  <c r="S110" i="1"/>
  <c r="X110" i="1" s="1"/>
  <c r="S114" i="1"/>
  <c r="X114" i="1" s="1"/>
  <c r="S118" i="1"/>
  <c r="X118" i="1" s="1"/>
  <c r="S22" i="1"/>
  <c r="X22" i="1" s="1"/>
  <c r="S59" i="1"/>
  <c r="X59" i="1" s="1"/>
  <c r="S91" i="1"/>
  <c r="X91" i="1" s="1"/>
  <c r="T102" i="1"/>
  <c r="W102" i="1" s="1"/>
  <c r="S121" i="1"/>
  <c r="X121" i="1" s="1"/>
  <c r="S125" i="1"/>
  <c r="X125" i="1" s="1"/>
  <c r="S129" i="1"/>
  <c r="X129" i="1" s="1"/>
  <c r="S67" i="1"/>
  <c r="X67" i="1" s="1"/>
  <c r="S12" i="1"/>
  <c r="X12" i="1" s="1"/>
  <c r="X23" i="1"/>
  <c r="S51" i="1"/>
  <c r="X51" i="1" s="1"/>
  <c r="S83" i="1"/>
  <c r="X83" i="1" s="1"/>
  <c r="S103" i="1"/>
  <c r="X103" i="1" s="1"/>
  <c r="S107" i="1"/>
  <c r="X107" i="1" s="1"/>
  <c r="S111" i="1"/>
  <c r="X111" i="1" s="1"/>
  <c r="S115" i="1"/>
  <c r="X115" i="1" s="1"/>
  <c r="S119" i="1"/>
  <c r="X119" i="1" s="1"/>
  <c r="S43" i="1"/>
  <c r="X43" i="1" s="1"/>
  <c r="S75" i="1"/>
  <c r="X75" i="1" s="1"/>
  <c r="T146" i="1"/>
  <c r="T14" i="1"/>
  <c r="W14" i="1" s="1"/>
  <c r="S14" i="1"/>
  <c r="W39" i="1"/>
  <c r="X55" i="1"/>
  <c r="T21" i="1"/>
  <c r="W21" i="1" s="1"/>
  <c r="S21" i="1"/>
  <c r="T28" i="1"/>
  <c r="W28" i="1" s="1"/>
  <c r="X28" i="1" s="1"/>
  <c r="W7" i="1"/>
  <c r="S9" i="1"/>
  <c r="S16" i="1"/>
  <c r="X16" i="1" s="1"/>
  <c r="S24" i="1"/>
  <c r="X24" i="1" s="1"/>
  <c r="Q29" i="1"/>
  <c r="T40" i="1"/>
  <c r="W40" i="1" s="1"/>
  <c r="X40" i="1" s="1"/>
  <c r="T44" i="1"/>
  <c r="W44" i="1" s="1"/>
  <c r="X44" i="1" s="1"/>
  <c r="T48" i="1"/>
  <c r="W48" i="1" s="1"/>
  <c r="X48" i="1" s="1"/>
  <c r="T52" i="1"/>
  <c r="W52" i="1" s="1"/>
  <c r="X52" i="1" s="1"/>
  <c r="T56" i="1"/>
  <c r="W56" i="1" s="1"/>
  <c r="X56" i="1" s="1"/>
  <c r="T60" i="1"/>
  <c r="W60" i="1" s="1"/>
  <c r="X60" i="1" s="1"/>
  <c r="T64" i="1"/>
  <c r="W64" i="1" s="1"/>
  <c r="X64" i="1" s="1"/>
  <c r="T68" i="1"/>
  <c r="W68" i="1" s="1"/>
  <c r="X68" i="1" s="1"/>
  <c r="T72" i="1"/>
  <c r="W72" i="1" s="1"/>
  <c r="X72" i="1" s="1"/>
  <c r="T76" i="1"/>
  <c r="W76" i="1" s="1"/>
  <c r="X76" i="1" s="1"/>
  <c r="T80" i="1"/>
  <c r="W80" i="1" s="1"/>
  <c r="X80" i="1" s="1"/>
  <c r="T84" i="1"/>
  <c r="W84" i="1" s="1"/>
  <c r="X84" i="1" s="1"/>
  <c r="T88" i="1"/>
  <c r="W88" i="1" s="1"/>
  <c r="X88" i="1" s="1"/>
  <c r="T92" i="1"/>
  <c r="W92" i="1" s="1"/>
  <c r="X92" i="1" s="1"/>
  <c r="T122" i="1"/>
  <c r="W122" i="1" s="1"/>
  <c r="X122" i="1" s="1"/>
  <c r="T126" i="1"/>
  <c r="W126" i="1" s="1"/>
  <c r="X126" i="1" s="1"/>
  <c r="T130" i="1"/>
  <c r="W130" i="1" s="1"/>
  <c r="X130" i="1" s="1"/>
  <c r="T134" i="1"/>
  <c r="W134" i="1" s="1"/>
  <c r="X134" i="1" s="1"/>
  <c r="S104" i="1"/>
  <c r="X104" i="1" s="1"/>
  <c r="S108" i="1"/>
  <c r="X108" i="1" s="1"/>
  <c r="S112" i="1"/>
  <c r="X112" i="1" s="1"/>
  <c r="S116" i="1"/>
  <c r="X116" i="1" s="1"/>
  <c r="Q93" i="1"/>
  <c r="S11" i="1"/>
  <c r="X11" i="1" s="1"/>
  <c r="S18" i="1"/>
  <c r="X18" i="1" s="1"/>
  <c r="S26" i="1"/>
  <c r="X26" i="1" s="1"/>
  <c r="S41" i="1"/>
  <c r="X41" i="1" s="1"/>
  <c r="S45" i="1"/>
  <c r="X45" i="1" s="1"/>
  <c r="S49" i="1"/>
  <c r="X49" i="1" s="1"/>
  <c r="S53" i="1"/>
  <c r="X53" i="1" s="1"/>
  <c r="S57" i="1"/>
  <c r="X57" i="1" s="1"/>
  <c r="S61" i="1"/>
  <c r="X61" i="1" s="1"/>
  <c r="S65" i="1"/>
  <c r="X65" i="1" s="1"/>
  <c r="S69" i="1"/>
  <c r="X69" i="1" s="1"/>
  <c r="S73" i="1"/>
  <c r="X73" i="1" s="1"/>
  <c r="S77" i="1"/>
  <c r="X77" i="1" s="1"/>
  <c r="S81" i="1"/>
  <c r="X81" i="1" s="1"/>
  <c r="S85" i="1"/>
  <c r="X85" i="1" s="1"/>
  <c r="S89" i="1"/>
  <c r="X89" i="1" s="1"/>
  <c r="X25" i="1" l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102" i="1" s="1"/>
  <c r="A103" i="1" s="1"/>
  <c r="W29" i="1"/>
  <c r="X21" i="1"/>
  <c r="X102" i="1"/>
  <c r="X137" i="1" s="1"/>
  <c r="W137" i="1"/>
  <c r="X9" i="1"/>
  <c r="S29" i="1"/>
  <c r="X39" i="1"/>
  <c r="X14" i="1"/>
  <c r="X7" i="1"/>
  <c r="T137" i="1"/>
  <c r="V146" i="1" l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X29" i="1"/>
  <c r="W146" i="1" s="1"/>
  <c r="R146" i="1"/>
</calcChain>
</file>

<file path=xl/sharedStrings.xml><?xml version="1.0" encoding="utf-8"?>
<sst xmlns="http://schemas.openxmlformats.org/spreadsheetml/2006/main" count="606" uniqueCount="292">
  <si>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</si>
  <si>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</si>
  <si>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</si>
  <si>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</si>
  <si>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</si>
  <si>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</si>
  <si>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Ubicación</t>
  </si>
  <si>
    <t>Codigo de puesto</t>
  </si>
  <si>
    <t>DPI</t>
  </si>
  <si>
    <t>NIT</t>
  </si>
  <si>
    <t>FECHA DE NACIMIENTO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</si>
  <si>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</si>
  <si>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</si>
  <si>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</si>
  <si>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</si>
  <si>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</si>
  <si>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</si>
  <si>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</si>
  <si>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</si>
  <si>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</si>
  <si>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</si>
  <si>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</si>
  <si>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211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</si>
  <si>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</si>
  <si>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</si>
  <si>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</si>
  <si>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</si>
  <si>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</si>
  <si>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</si>
  <si>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</si>
  <si>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</si>
  <si>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</si>
  <si>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</si>
  <si>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</si>
  <si>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</si>
  <si>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</si>
  <si>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</si>
  <si>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</si>
  <si>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</si>
  <si>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</si>
  <si>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</si>
  <si>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1/09/2021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</si>
  <si>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</si>
  <si>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</si>
  <si>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</si>
  <si>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</si>
  <si>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</si>
  <si>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</si>
  <si>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</si>
  <si>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</si>
  <si>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</si>
  <si>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</si>
  <si>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</si>
  <si>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</si>
  <si>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</si>
  <si>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</si>
  <si>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</si>
  <si>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</si>
  <si>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</si>
  <si>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</si>
  <si>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</si>
  <si>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</si>
  <si>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</si>
  <si>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15-2022-031-AMSA</t>
  </si>
  <si>
    <t>Humedal</t>
  </si>
  <si>
    <t>Jorge Adán Arizandieta García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</si>
  <si>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</si>
  <si>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</si>
  <si>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</si>
  <si>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</si>
  <si>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</si>
  <si>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</si>
  <si>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</si>
  <si>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</si>
  <si>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</si>
  <si>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</si>
  <si>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19-2022-031-AMSA</t>
  </si>
  <si>
    <t>La cerra</t>
  </si>
  <si>
    <t>Luis Armando Ramirez Martinez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</si>
  <si>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</si>
  <si>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</si>
  <si>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</si>
  <si>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</si>
  <si>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</si>
  <si>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</si>
  <si>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</si>
  <si>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</si>
  <si>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</si>
  <si>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</si>
  <si>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</si>
  <si>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23-2022-031-AMSA</t>
  </si>
  <si>
    <t>Peón</t>
  </si>
  <si>
    <t>Ejecución de Proyectos</t>
  </si>
  <si>
    <t>Héctor William Martínez Cabrera</t>
  </si>
  <si>
    <t>2/01/2007</t>
  </si>
  <si>
    <t>363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</si>
  <si>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</si>
  <si>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</si>
  <si>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</si>
  <si>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</si>
  <si>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</si>
  <si>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</si>
  <si>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</si>
  <si>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28-2022-031-AMSA</t>
  </si>
  <si>
    <t>Desechos Sólidos</t>
  </si>
  <si>
    <t>Rafael de Jesús Perea Peralta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</si>
  <si>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</si>
  <si>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</si>
  <si>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</si>
  <si>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</si>
  <si>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</si>
  <si>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</si>
  <si>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</si>
  <si>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</si>
  <si>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34-2022-031-AMSA</t>
  </si>
  <si>
    <t>Herculano Colmenar Estrada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</si>
  <si>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</si>
  <si>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</si>
  <si>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</si>
  <si>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</si>
  <si>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</si>
  <si>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</si>
  <si>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</si>
  <si>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</si>
  <si>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</si>
  <si>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</si>
  <si>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</si>
  <si>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</si>
  <si>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</si>
  <si>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</si>
  <si>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</si>
  <si>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</si>
  <si>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</si>
  <si>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</si>
  <si>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</si>
  <si>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</si>
  <si>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</si>
  <si>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</si>
  <si>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</si>
  <si>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</si>
  <si>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</si>
  <si>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</si>
  <si>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</si>
  <si>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</si>
  <si>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</si>
  <si>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</si>
  <si>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</si>
  <si>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</si>
  <si>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</si>
  <si>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</si>
  <si>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</si>
  <si>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</si>
  <si>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</si>
  <si>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</si>
  <si>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</si>
  <si>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56-2022-031-AMSA</t>
  </si>
  <si>
    <t>Carlos Fernando Tello Valdez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</si>
  <si>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</si>
  <si>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</si>
  <si>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</si>
  <si>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</si>
  <si>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</si>
  <si>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</si>
  <si>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60-2022-031-AMSA</t>
  </si>
  <si>
    <t>Andrés Payes Rodríguez</t>
  </si>
  <si>
    <t>61-2022-031-AMSA</t>
  </si>
  <si>
    <t>Ignacio Seijas Sequen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</si>
  <si>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</si>
  <si>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</si>
  <si>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</si>
  <si>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</si>
  <si>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</si>
  <si>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</si>
  <si>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65-2022-031-AMSA</t>
  </si>
  <si>
    <t>Jesús Antonio Montúfar Mazariegos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</si>
  <si>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</si>
  <si>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</si>
  <si>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</si>
  <si>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</si>
  <si>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</si>
  <si>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</si>
  <si>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</si>
  <si>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</si>
  <si>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</si>
  <si>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</si>
  <si>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</si>
  <si>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</si>
  <si>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</si>
  <si>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</si>
  <si>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</si>
  <si>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</si>
  <si>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</si>
  <si>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</si>
  <si>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</si>
  <si>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</si>
  <si>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</si>
  <si>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</si>
  <si>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</si>
  <si>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</si>
  <si>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</si>
  <si>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</si>
  <si>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</si>
  <si>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</si>
  <si>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</si>
  <si>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</si>
  <si>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</si>
  <si>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</si>
  <si>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</si>
  <si>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</si>
  <si>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</si>
  <si>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</si>
  <si>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</si>
  <si>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</si>
  <si>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</si>
  <si>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</si>
  <si>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</si>
  <si>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</si>
  <si>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</si>
  <si>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</si>
  <si>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</si>
  <si>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</si>
  <si>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</si>
  <si>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</si>
  <si>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</si>
  <si>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</si>
  <si>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</si>
  <si>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</si>
  <si>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</si>
  <si>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</si>
  <si>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</si>
  <si>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89-2022-031-AMSA</t>
  </si>
  <si>
    <t>Cosme Virgilio Morales Rodríguez</t>
  </si>
  <si>
    <t>90-2022-031-AMSA</t>
  </si>
  <si>
    <t>Carlos Alberto Morales Contreras</t>
  </si>
  <si>
    <t>91-2022-031-AMSA</t>
  </si>
  <si>
    <t>Felipe Santiago Carreto</t>
  </si>
  <si>
    <t>92-2022-031-AMSA</t>
  </si>
  <si>
    <t>Sotero Chocón Vargas</t>
  </si>
  <si>
    <t>93-2022-031-AMSA</t>
  </si>
  <si>
    <t>Víctor Vicente Paredes González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</si>
  <si>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</si>
  <si>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</si>
  <si>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</si>
  <si>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</si>
  <si>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</si>
  <si>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</si>
  <si>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</si>
  <si>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</si>
  <si>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</si>
  <si>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</si>
  <si>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</si>
  <si>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</si>
  <si>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</si>
  <si>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</si>
  <si>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</si>
  <si>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</si>
  <si>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</si>
  <si>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</si>
  <si>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</si>
  <si>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</si>
  <si>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</si>
  <si>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</si>
  <si>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</si>
  <si>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</si>
  <si>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</si>
  <si>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</si>
  <si>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</si>
  <si>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</si>
  <si>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</si>
  <si>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</si>
  <si>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109-2022-031-AMSA</t>
  </si>
  <si>
    <t>Francisco Javier Rivera Orellana</t>
  </si>
  <si>
    <t>110-2022-031-AMSA</t>
  </si>
  <si>
    <t xml:space="preserve">Juan Pablo Lemus Corado </t>
  </si>
  <si>
    <t>111-2022-031-AMSA</t>
  </si>
  <si>
    <t>Miguel Ángel Ramos Luis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</si>
  <si>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</si>
  <si>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</si>
  <si>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</si>
  <si>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</si>
  <si>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</si>
  <si>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Total Devengado
 Mensual</t>
  </si>
  <si>
    <t>Total
Deducciones</t>
  </si>
  <si>
    <t>Liquido</t>
  </si>
  <si>
    <t xml:space="preserve">DESCUENTO DE LOS TRABAJADORES </t>
  </si>
  <si>
    <t>Elaboró:</t>
  </si>
  <si>
    <t>Vo.Bo.</t>
  </si>
  <si>
    <t>Edgar Rolando Zamora Ruíz</t>
  </si>
  <si>
    <t>Encargada de Nómina</t>
  </si>
  <si>
    <t>Director Ejecutivo</t>
  </si>
  <si>
    <t>AMSA</t>
  </si>
  <si>
    <t xml:space="preserve">Mercy Edelman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</si>
</sst>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7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3" applyFont="1" applyFill="1" applyBorder="1" applyAlignment="1">
      <alignment horizontal="center" vertical="center"/>
    </xf>
    <xf numFmtId="14" fontId="3" fillId="0" borderId="0" xfId="3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44" fontId="4" fillId="2" borderId="20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4" borderId="27" xfId="3" applyFont="1" applyFill="1" applyBorder="1" applyAlignment="1">
      <alignment horizontal="center" vertical="center"/>
    </xf>
    <xf numFmtId="12" fontId="5" fillId="4" borderId="27" xfId="0" applyNumberFormat="1" applyFont="1" applyFill="1" applyBorder="1" applyAlignment="1">
      <alignment horizontal="center"/>
    </xf>
    <xf numFmtId="14" fontId="5" fillId="4" borderId="27" xfId="0" applyNumberFormat="1" applyFont="1" applyFill="1" applyBorder="1" applyAlignment="1">
      <alignment horizontal="center"/>
    </xf>
    <xf numFmtId="0" fontId="5" fillId="4" borderId="27" xfId="0" applyNumberFormat="1" applyFont="1" applyFill="1" applyBorder="1" applyAlignment="1">
      <alignment horizontal="center"/>
    </xf>
    <xf numFmtId="0" fontId="6" fillId="0" borderId="27" xfId="3" applyFont="1" applyFill="1" applyBorder="1" applyAlignment="1">
      <alignment horizontal="center" vertical="center"/>
    </xf>
    <xf numFmtId="14" fontId="6" fillId="0" borderId="27" xfId="3" applyNumberFormat="1" applyFont="1" applyFill="1" applyBorder="1" applyAlignment="1">
      <alignment horizontal="center" vertical="center"/>
    </xf>
    <xf numFmtId="1" fontId="6" fillId="0" borderId="27" xfId="3" applyNumberFormat="1" applyFont="1" applyFill="1" applyBorder="1" applyAlignment="1">
      <alignment horizontal="center" vertical="center"/>
    </xf>
    <xf numFmtId="44" fontId="6" fillId="4" borderId="27" xfId="1" applyFont="1" applyFill="1" applyBorder="1" applyAlignment="1">
      <alignment horizontal="center" vertical="center"/>
    </xf>
    <xf numFmtId="2" fontId="5" fillId="0" borderId="27" xfId="0" applyNumberFormat="1" applyFont="1" applyFill="1" applyBorder="1" applyAlignment="1">
      <alignment horizontal="center"/>
    </xf>
    <xf numFmtId="44" fontId="5" fillId="4" borderId="27" xfId="1" applyFont="1" applyFill="1" applyBorder="1"/>
    <xf numFmtId="44" fontId="5" fillId="4" borderId="27" xfId="0" applyNumberFormat="1" applyFont="1" applyFill="1" applyBorder="1"/>
    <xf numFmtId="44" fontId="5" fillId="3" borderId="27" xfId="0" applyNumberFormat="1" applyFont="1" applyFill="1" applyBorder="1"/>
    <xf numFmtId="44" fontId="5" fillId="0" borderId="27" xfId="0" applyNumberFormat="1" applyFont="1" applyFill="1" applyBorder="1"/>
    <xf numFmtId="44" fontId="5" fillId="0" borderId="27" xfId="0" applyNumberFormat="1" applyFont="1" applyFill="1" applyBorder="1" applyAlignment="1">
      <alignment horizontal="left"/>
    </xf>
    <xf numFmtId="44" fontId="5" fillId="2" borderId="27" xfId="0" applyNumberFormat="1" applyFont="1" applyFill="1" applyBorder="1"/>
    <xf numFmtId="0" fontId="5" fillId="4" borderId="28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4" borderId="28" xfId="3" applyFont="1" applyFill="1" applyBorder="1" applyAlignment="1">
      <alignment horizontal="center" vertical="center"/>
    </xf>
    <xf numFmtId="12" fontId="5" fillId="4" borderId="28" xfId="0" applyNumberFormat="1" applyFont="1" applyFill="1" applyBorder="1" applyAlignment="1">
      <alignment horizontal="center"/>
    </xf>
    <xf numFmtId="14" fontId="5" fillId="4" borderId="28" xfId="0" applyNumberFormat="1" applyFont="1" applyFill="1" applyBorder="1" applyAlignment="1">
      <alignment horizontal="center"/>
    </xf>
    <xf numFmtId="0" fontId="5" fillId="4" borderId="28" xfId="0" applyNumberFormat="1" applyFont="1" applyFill="1" applyBorder="1" applyAlignment="1">
      <alignment horizontal="center"/>
    </xf>
    <xf numFmtId="0" fontId="6" fillId="0" borderId="28" xfId="3" applyFont="1" applyFill="1" applyBorder="1" applyAlignment="1">
      <alignment horizontal="center" vertical="center"/>
    </xf>
    <xf numFmtId="14" fontId="6" fillId="0" borderId="28" xfId="3" applyNumberFormat="1" applyFont="1" applyFill="1" applyBorder="1" applyAlignment="1">
      <alignment horizontal="center" vertical="center"/>
    </xf>
    <xf numFmtId="1" fontId="6" fillId="0" borderId="28" xfId="3" applyNumberFormat="1" applyFont="1" applyFill="1" applyBorder="1" applyAlignment="1">
      <alignment horizontal="center" vertical="center"/>
    </xf>
    <xf numFmtId="44" fontId="6" fillId="4" borderId="28" xfId="1" applyFont="1" applyFill="1" applyBorder="1" applyAlignment="1">
      <alignment horizontal="center" vertical="center"/>
    </xf>
    <xf numFmtId="2" fontId="5" fillId="0" borderId="28" xfId="0" applyNumberFormat="1" applyFont="1" applyFill="1" applyBorder="1" applyAlignment="1">
      <alignment horizontal="center"/>
    </xf>
    <xf numFmtId="44" fontId="5" fillId="4" borderId="28" xfId="1" applyFont="1" applyFill="1" applyBorder="1"/>
    <xf numFmtId="44" fontId="5" fillId="4" borderId="28" xfId="0" applyNumberFormat="1" applyFont="1" applyFill="1" applyBorder="1"/>
    <xf numFmtId="44" fontId="5" fillId="3" borderId="28" xfId="0" applyNumberFormat="1" applyFont="1" applyFill="1" applyBorder="1"/>
    <xf numFmtId="44" fontId="5" fillId="0" borderId="28" xfId="0" applyNumberFormat="1" applyFont="1" applyFill="1" applyBorder="1"/>
    <xf numFmtId="44" fontId="5" fillId="0" borderId="28" xfId="0" applyNumberFormat="1" applyFont="1" applyFill="1" applyBorder="1" applyAlignment="1">
      <alignment horizontal="left"/>
    </xf>
    <xf numFmtId="44" fontId="5" fillId="2" borderId="28" xfId="0" applyNumberFormat="1" applyFont="1" applyFill="1" applyBorder="1"/>
    <xf numFmtId="0" fontId="6" fillId="0" borderId="28" xfId="3" applyFont="1" applyFill="1" applyBorder="1" applyAlignment="1">
      <alignment horizontal="left" vertical="center"/>
    </xf>
    <xf numFmtId="49" fontId="6" fillId="0" borderId="28" xfId="3" applyNumberFormat="1" applyFont="1" applyFill="1" applyBorder="1" applyAlignment="1">
      <alignment horizontal="center" vertical="center"/>
    </xf>
    <xf numFmtId="0" fontId="6" fillId="4" borderId="28" xfId="3" applyFont="1" applyFill="1" applyBorder="1" applyAlignment="1">
      <alignment horizontal="center" vertical="center"/>
    </xf>
    <xf numFmtId="0" fontId="6" fillId="4" borderId="28" xfId="3" applyNumberFormat="1" applyFont="1" applyFill="1" applyBorder="1" applyAlignment="1">
      <alignment horizontal="center" vertical="center"/>
    </xf>
    <xf numFmtId="12" fontId="6" fillId="4" borderId="28" xfId="3" applyNumberFormat="1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0" borderId="28" xfId="4" applyFont="1" applyFill="1" applyBorder="1" applyAlignment="1">
      <alignment horizontal="center" vertical="center"/>
    </xf>
    <xf numFmtId="0" fontId="5" fillId="0" borderId="28" xfId="0" applyNumberFormat="1" applyFont="1" applyFill="1" applyBorder="1" applyAlignment="1">
      <alignment horizontal="center"/>
    </xf>
    <xf numFmtId="12" fontId="5" fillId="0" borderId="28" xfId="0" applyNumberFormat="1" applyFont="1" applyFill="1" applyBorder="1" applyAlignment="1">
      <alignment horizontal="center"/>
    </xf>
    <xf numFmtId="14" fontId="5" fillId="0" borderId="28" xfId="0" applyNumberFormat="1" applyFont="1" applyFill="1" applyBorder="1" applyAlignment="1">
      <alignment horizontal="center"/>
    </xf>
    <xf numFmtId="0" fontId="6" fillId="0" borderId="28" xfId="3" applyNumberFormat="1" applyFont="1" applyFill="1" applyBorder="1" applyAlignment="1">
      <alignment horizontal="center" vertical="center"/>
    </xf>
    <xf numFmtId="12" fontId="6" fillId="0" borderId="28" xfId="3" applyNumberFormat="1" applyFont="1" applyFill="1" applyBorder="1" applyAlignment="1">
      <alignment horizontal="center" vertical="center"/>
    </xf>
    <xf numFmtId="12" fontId="5" fillId="0" borderId="0" xfId="0" applyNumberFormat="1" applyFont="1" applyFill="1" applyAlignment="1">
      <alignment horizontal="left"/>
    </xf>
    <xf numFmtId="164" fontId="5" fillId="4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29" xfId="3" applyFont="1" applyFill="1" applyBorder="1" applyAlignment="1">
      <alignment horizontal="left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5" xfId="3" applyNumberFormat="1" applyFont="1" applyFill="1" applyBorder="1" applyAlignment="1">
      <alignment horizontal="center" vertical="center"/>
    </xf>
    <xf numFmtId="12" fontId="6" fillId="0" borderId="29" xfId="3" applyNumberFormat="1" applyFont="1" applyFill="1" applyBorder="1" applyAlignment="1">
      <alignment horizontal="center" vertical="center"/>
    </xf>
    <xf numFmtId="12" fontId="5" fillId="0" borderId="15" xfId="3" applyNumberFormat="1" applyFont="1" applyFill="1" applyBorder="1" applyAlignment="1">
      <alignment horizontal="center" vertical="center"/>
    </xf>
    <xf numFmtId="14" fontId="5" fillId="0" borderId="29" xfId="0" applyNumberFormat="1" applyFont="1" applyFill="1" applyBorder="1" applyAlignment="1">
      <alignment horizontal="center"/>
    </xf>
    <xf numFmtId="0" fontId="5" fillId="0" borderId="30" xfId="0" applyNumberFormat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14" fontId="7" fillId="0" borderId="30" xfId="0" applyNumberFormat="1" applyFont="1" applyFill="1" applyBorder="1" applyAlignment="1">
      <alignment horizontal="center"/>
    </xf>
    <xf numFmtId="1" fontId="6" fillId="0" borderId="29" xfId="3" applyNumberFormat="1" applyFont="1" applyFill="1" applyBorder="1" applyAlignment="1">
      <alignment horizontal="center" vertical="center"/>
    </xf>
    <xf numFmtId="44" fontId="6" fillId="4" borderId="29" xfId="1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44" fontId="5" fillId="4" borderId="29" xfId="1" applyFont="1" applyFill="1" applyBorder="1"/>
    <xf numFmtId="44" fontId="5" fillId="4" borderId="29" xfId="0" applyNumberFormat="1" applyFont="1" applyFill="1" applyBorder="1"/>
    <xf numFmtId="44" fontId="5" fillId="0" borderId="29" xfId="0" applyNumberFormat="1" applyFont="1" applyFill="1" applyBorder="1" applyAlignment="1">
      <alignment horizontal="left"/>
    </xf>
    <xf numFmtId="44" fontId="5" fillId="0" borderId="29" xfId="0" applyNumberFormat="1" applyFont="1" applyFill="1" applyBorder="1"/>
    <xf numFmtId="44" fontId="5" fillId="2" borderId="29" xfId="0" applyNumberFormat="1" applyFont="1" applyFill="1" applyBorder="1"/>
    <xf numFmtId="44" fontId="3" fillId="5" borderId="10" xfId="1" applyFont="1" applyFill="1" applyBorder="1"/>
    <xf numFmtId="44" fontId="3" fillId="5" borderId="10" xfId="0" applyNumberFormat="1" applyFont="1" applyFill="1" applyBorder="1"/>
    <xf numFmtId="0" fontId="5" fillId="4" borderId="0" xfId="0" applyFont="1" applyFill="1" applyBorder="1" applyAlignment="1">
      <alignment horizontal="center"/>
    </xf>
    <xf numFmtId="14" fontId="5" fillId="4" borderId="0" xfId="0" applyNumberFormat="1" applyFont="1" applyFill="1" applyBorder="1" applyAlignment="1">
      <alignment horizontal="center"/>
    </xf>
    <xf numFmtId="44" fontId="6" fillId="4" borderId="0" xfId="1" applyFont="1" applyFill="1" applyBorder="1"/>
    <xf numFmtId="44" fontId="6" fillId="4" borderId="0" xfId="0" applyNumberFormat="1" applyFont="1" applyFill="1" applyBorder="1"/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49" fontId="6" fillId="4" borderId="27" xfId="3" applyNumberFormat="1" applyFont="1" applyFill="1" applyBorder="1" applyAlignment="1">
      <alignment horizontal="center" vertical="center"/>
    </xf>
    <xf numFmtId="0" fontId="6" fillId="4" borderId="27" xfId="3" applyFont="1" applyFill="1" applyBorder="1" applyAlignment="1">
      <alignment horizontal="center" vertical="center"/>
    </xf>
    <xf numFmtId="12" fontId="6" fillId="4" borderId="27" xfId="3" applyNumberFormat="1" applyFont="1" applyFill="1" applyBorder="1" applyAlignment="1">
      <alignment horizontal="center" vertical="center"/>
    </xf>
    <xf numFmtId="14" fontId="6" fillId="4" borderId="27" xfId="3" applyNumberFormat="1" applyFont="1" applyFill="1" applyBorder="1" applyAlignment="1">
      <alignment horizontal="center" vertical="center"/>
    </xf>
    <xf numFmtId="49" fontId="6" fillId="0" borderId="27" xfId="3" applyNumberFormat="1" applyFont="1" applyFill="1" applyBorder="1" applyAlignment="1">
      <alignment horizontal="center" vertical="center"/>
    </xf>
    <xf numFmtId="164" fontId="6" fillId="4" borderId="27" xfId="3" applyNumberFormat="1" applyFont="1" applyFill="1" applyBorder="1" applyAlignment="1">
      <alignment horizontal="center" vertical="center"/>
    </xf>
    <xf numFmtId="49" fontId="6" fillId="4" borderId="28" xfId="3" applyNumberFormat="1" applyFont="1" applyFill="1" applyBorder="1" applyAlignment="1">
      <alignment horizontal="center" vertical="center"/>
    </xf>
    <xf numFmtId="14" fontId="6" fillId="4" borderId="28" xfId="3" applyNumberFormat="1" applyFont="1" applyFill="1" applyBorder="1" applyAlignment="1">
      <alignment horizontal="center" vertical="center"/>
    </xf>
    <xf numFmtId="164" fontId="5" fillId="0" borderId="0" xfId="0" applyNumberFormat="1" applyFont="1"/>
    <xf numFmtId="14" fontId="6" fillId="0" borderId="28" xfId="4" applyNumberFormat="1" applyFont="1" applyFill="1" applyBorder="1" applyAlignment="1">
      <alignment horizontal="center" vertical="center"/>
    </xf>
    <xf numFmtId="0" fontId="6" fillId="0" borderId="28" xfId="4" applyFont="1" applyFill="1" applyBorder="1" applyAlignment="1">
      <alignment horizontal="left" vertical="center"/>
    </xf>
    <xf numFmtId="14" fontId="7" fillId="0" borderId="28" xfId="0" applyNumberFormat="1" applyFont="1" applyFill="1" applyBorder="1" applyAlignment="1">
      <alignment horizontal="center"/>
    </xf>
    <xf numFmtId="44" fontId="5" fillId="4" borderId="28" xfId="1" applyFont="1" applyFill="1" applyBorder="1" applyAlignment="1">
      <alignment horizontal="center" vertical="center"/>
    </xf>
    <xf numFmtId="12" fontId="5" fillId="4" borderId="28" xfId="3" applyNumberFormat="1" applyFont="1" applyFill="1" applyBorder="1" applyAlignment="1">
      <alignment horizontal="center" vertical="center"/>
    </xf>
    <xf numFmtId="14" fontId="5" fillId="4" borderId="2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4" borderId="29" xfId="3" applyNumberFormat="1" applyFont="1" applyFill="1" applyBorder="1" applyAlignment="1">
      <alignment horizontal="center" vertical="center"/>
    </xf>
    <xf numFmtId="0" fontId="6" fillId="4" borderId="29" xfId="3" applyFont="1" applyFill="1" applyBorder="1" applyAlignment="1">
      <alignment horizontal="center" vertical="center"/>
    </xf>
    <xf numFmtId="12" fontId="6" fillId="4" borderId="29" xfId="3" applyNumberFormat="1" applyFont="1" applyFill="1" applyBorder="1" applyAlignment="1">
      <alignment horizontal="center" vertical="center"/>
    </xf>
    <xf numFmtId="14" fontId="6" fillId="4" borderId="29" xfId="3" applyNumberFormat="1" applyFont="1" applyFill="1" applyBorder="1" applyAlignment="1">
      <alignment horizontal="center" vertical="center"/>
    </xf>
    <xf numFmtId="0" fontId="6" fillId="0" borderId="29" xfId="4" applyFont="1" applyFill="1" applyBorder="1" applyAlignment="1">
      <alignment horizontal="center" vertical="center"/>
    </xf>
    <xf numFmtId="14" fontId="6" fillId="0" borderId="29" xfId="3" applyNumberFormat="1" applyFont="1" applyFill="1" applyBorder="1" applyAlignment="1">
      <alignment horizontal="center" vertical="center"/>
    </xf>
    <xf numFmtId="49" fontId="6" fillId="0" borderId="29" xfId="3" applyNumberFormat="1" applyFont="1" applyFill="1" applyBorder="1" applyAlignment="1">
      <alignment horizontal="center" vertical="center"/>
    </xf>
    <xf numFmtId="44" fontId="5" fillId="3" borderId="29" xfId="0" applyNumberFormat="1" applyFont="1" applyFill="1" applyBorder="1"/>
    <xf numFmtId="0" fontId="5" fillId="0" borderId="14" xfId="0" applyFont="1" applyBorder="1" applyAlignment="1">
      <alignment horizontal="center"/>
    </xf>
    <xf numFmtId="0" fontId="6" fillId="4" borderId="14" xfId="3" applyFont="1" applyFill="1" applyBorder="1" applyAlignment="1">
      <alignment horizontal="center" vertical="center"/>
    </xf>
    <xf numFmtId="12" fontId="6" fillId="4" borderId="14" xfId="3" applyNumberFormat="1" applyFont="1" applyFill="1" applyBorder="1" applyAlignment="1">
      <alignment horizontal="center" vertical="center"/>
    </xf>
    <xf numFmtId="14" fontId="6" fillId="4" borderId="14" xfId="3" applyNumberFormat="1" applyFont="1" applyFill="1" applyBorder="1" applyAlignment="1">
      <alignment horizontal="center" vertical="center"/>
    </xf>
    <xf numFmtId="14" fontId="6" fillId="0" borderId="14" xfId="3" applyNumberFormat="1" applyFont="1" applyFill="1" applyBorder="1" applyAlignment="1">
      <alignment horizontal="center" vertical="center"/>
    </xf>
    <xf numFmtId="49" fontId="6" fillId="0" borderId="14" xfId="3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44" fontId="5" fillId="0" borderId="14" xfId="0" applyNumberFormat="1" applyFont="1" applyFill="1" applyBorder="1"/>
    <xf numFmtId="44" fontId="3" fillId="5" borderId="22" xfId="1" applyFont="1" applyFill="1" applyBorder="1"/>
    <xf numFmtId="44" fontId="3" fillId="4" borderId="0" xfId="1" applyFont="1" applyFill="1" applyBorder="1"/>
    <xf numFmtId="44" fontId="3" fillId="4" borderId="0" xfId="0" applyNumberFormat="1" applyFont="1" applyFill="1" applyBorder="1"/>
    <xf numFmtId="44" fontId="4" fillId="4" borderId="0" xfId="0" applyNumberFormat="1" applyFont="1" applyFill="1" applyBorder="1"/>
    <xf numFmtId="8" fontId="6" fillId="4" borderId="0" xfId="0" applyNumberFormat="1" applyFont="1" applyFill="1" applyBorder="1"/>
    <xf numFmtId="0" fontId="3" fillId="4" borderId="0" xfId="3" applyFont="1" applyFill="1" applyBorder="1" applyAlignment="1">
      <alignment horizontal="center" vertical="center"/>
    </xf>
    <xf numFmtId="44" fontId="6" fillId="4" borderId="27" xfId="1" applyFont="1" applyFill="1" applyBorder="1" applyAlignment="1">
      <alignment vertical="center"/>
    </xf>
    <xf numFmtId="44" fontId="6" fillId="4" borderId="28" xfId="1" applyFont="1" applyFill="1" applyBorder="1" applyAlignment="1">
      <alignment vertical="center"/>
    </xf>
    <xf numFmtId="14" fontId="5" fillId="0" borderId="28" xfId="4" applyNumberFormat="1" applyFont="1" applyFill="1" applyBorder="1" applyAlignment="1">
      <alignment horizontal="center" vertical="center"/>
    </xf>
    <xf numFmtId="0" fontId="5" fillId="0" borderId="28" xfId="4" applyFont="1" applyFill="1" applyBorder="1" applyAlignment="1">
      <alignment horizontal="center" vertical="center"/>
    </xf>
    <xf numFmtId="44" fontId="6" fillId="0" borderId="28" xfId="1" applyFont="1" applyFill="1" applyBorder="1" applyAlignment="1">
      <alignment vertical="center"/>
    </xf>
    <xf numFmtId="1" fontId="6" fillId="0" borderId="28" xfId="4" applyNumberFormat="1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12" fontId="5" fillId="0" borderId="29" xfId="0" applyNumberFormat="1" applyFont="1" applyFill="1" applyBorder="1" applyAlignment="1">
      <alignment horizontal="center"/>
    </xf>
    <xf numFmtId="14" fontId="6" fillId="0" borderId="29" xfId="4" applyNumberFormat="1" applyFont="1" applyFill="1" applyBorder="1" applyAlignment="1">
      <alignment horizontal="center" vertical="center"/>
    </xf>
    <xf numFmtId="1" fontId="6" fillId="0" borderId="29" xfId="4" applyNumberFormat="1" applyFont="1" applyFill="1" applyBorder="1" applyAlignment="1">
      <alignment horizontal="center" vertical="center"/>
    </xf>
    <xf numFmtId="44" fontId="6" fillId="4" borderId="29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44" fontId="9" fillId="0" borderId="0" xfId="1" applyFont="1" applyFill="1" applyBorder="1"/>
    <xf numFmtId="44" fontId="9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44" fontId="3" fillId="0" borderId="0" xfId="1" applyFont="1" applyFill="1" applyBorder="1"/>
    <xf numFmtId="44" fontId="3" fillId="0" borderId="0" xfId="0" applyNumberFormat="1" applyFont="1" applyFill="1" applyBorder="1"/>
    <xf numFmtId="0" fontId="5" fillId="0" borderId="0" xfId="0" applyFont="1"/>
    <xf numFmtId="0" fontId="3" fillId="0" borderId="0" xfId="3" applyFont="1" applyFill="1" applyBorder="1" applyAlignment="1">
      <alignment vertical="center"/>
    </xf>
    <xf numFmtId="0" fontId="3" fillId="2" borderId="2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7" borderId="31" xfId="3" applyNumberFormat="1" applyFont="1" applyFill="1" applyBorder="1" applyAlignment="1">
      <alignment vertical="center"/>
    </xf>
    <xf numFmtId="165" fontId="6" fillId="4" borderId="20" xfId="3" applyNumberFormat="1" applyFont="1" applyFill="1" applyBorder="1" applyAlignment="1">
      <alignment vertical="center"/>
    </xf>
    <xf numFmtId="165" fontId="6" fillId="0" borderId="20" xfId="3" applyNumberFormat="1" applyFont="1" applyBorder="1" applyAlignment="1">
      <alignment vertical="center"/>
    </xf>
    <xf numFmtId="165" fontId="6" fillId="0" borderId="32" xfId="3" applyNumberFormat="1" applyFont="1" applyBorder="1" applyAlignment="1">
      <alignment vertical="center"/>
    </xf>
    <xf numFmtId="165" fontId="3" fillId="7" borderId="44" xfId="3" applyNumberFormat="1" applyFont="1" applyFill="1" applyBorder="1" applyAlignment="1">
      <alignment vertical="center"/>
    </xf>
    <xf numFmtId="14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5" fillId="0" borderId="0" xfId="1" applyFont="1"/>
    <xf numFmtId="44" fontId="5" fillId="0" borderId="0" xfId="0" applyNumberFormat="1" applyFont="1"/>
    <xf numFmtId="44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4" fillId="0" borderId="39" xfId="0" applyFont="1" applyBorder="1" applyAlignment="1">
      <alignment horizontal="right"/>
    </xf>
    <xf numFmtId="0" fontId="5" fillId="0" borderId="3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44" fontId="5" fillId="0" borderId="0" xfId="1" applyFont="1" applyFill="1"/>
    <xf numFmtId="0" fontId="4" fillId="0" borderId="0" xfId="0" applyFont="1" applyFill="1" applyBorder="1" applyAlignment="1"/>
    <xf numFmtId="0" fontId="4" fillId="0" borderId="0" xfId="0" applyFont="1" applyFill="1"/>
    <xf numFmtId="44" fontId="4" fillId="0" borderId="0" xfId="1" applyFont="1" applyFill="1"/>
    <xf numFmtId="0" fontId="4" fillId="0" borderId="0" xfId="0" applyFont="1" applyBorder="1" applyAlignment="1"/>
    <xf numFmtId="0" fontId="10" fillId="2" borderId="2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4" fontId="3" fillId="2" borderId="29" xfId="3" applyNumberFormat="1" applyFont="1" applyFill="1" applyBorder="1" applyAlignment="1">
      <alignment horizontal="center" vertical="center" wrapText="1"/>
    </xf>
    <xf numFmtId="14" fontId="3" fillId="2" borderId="14" xfId="3" applyNumberFormat="1" applyFont="1" applyFill="1" applyBorder="1" applyAlignment="1">
      <alignment horizontal="center" vertical="center" wrapText="1"/>
    </xf>
    <xf numFmtId="14" fontId="3" fillId="2" borderId="27" xfId="3" applyNumberFormat="1" applyFont="1" applyFill="1" applyBorder="1" applyAlignment="1">
      <alignment horizontal="center" vertical="center" wrapText="1"/>
    </xf>
    <xf numFmtId="0" fontId="3" fillId="2" borderId="30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42" xfId="3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49" fontId="3" fillId="2" borderId="12" xfId="3" applyNumberFormat="1" applyFont="1" applyFill="1" applyBorder="1" applyAlignment="1">
      <alignment horizontal="center" vertical="center" wrapText="1"/>
    </xf>
    <xf numFmtId="49" fontId="3" fillId="2" borderId="18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horizontal="center" vertical="center" wrapText="1"/>
    </xf>
    <xf numFmtId="44" fontId="4" fillId="2" borderId="19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2" borderId="5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0" fontId="3" fillId="2" borderId="29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27" xfId="3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3" fillId="4" borderId="0" xfId="3" applyFont="1" applyFill="1" applyBorder="1" applyAlignment="1">
      <alignment horizontal="center" vertical="center"/>
    </xf>
    <xf numFmtId="0" fontId="3" fillId="4" borderId="39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3" fillId="6" borderId="43" xfId="3" applyFont="1" applyFill="1" applyBorder="1" applyAlignment="1">
      <alignment horizontal="center" vertical="center" wrapText="1"/>
    </xf>
    <xf numFmtId="0" fontId="3" fillId="6" borderId="45" xfId="3" applyFont="1" applyFill="1" applyBorder="1" applyAlignment="1">
      <alignment horizontal="center" vertical="center" wrapText="1"/>
    </xf>
    <xf numFmtId="0" fontId="3" fillId="6" borderId="47" xfId="3" applyFont="1" applyFill="1" applyBorder="1" applyAlignment="1">
      <alignment horizontal="center" vertical="center" wrapText="1"/>
    </xf>
    <xf numFmtId="0" fontId="3" fillId="2" borderId="31" xfId="3" applyFont="1" applyFill="1" applyBorder="1" applyAlignment="1">
      <alignment horizontal="center" vertical="center"/>
    </xf>
    <xf numFmtId="0" fontId="3" fillId="2" borderId="32" xfId="3" applyFont="1" applyFill="1" applyBorder="1" applyAlignment="1">
      <alignment horizontal="center" vertical="center"/>
    </xf>
    <xf numFmtId="0" fontId="3" fillId="2" borderId="44" xfId="3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 wrapText="1"/>
    </xf>
    <xf numFmtId="0" fontId="3" fillId="5" borderId="0" xfId="2" applyFont="1" applyFill="1" applyBorder="1" applyAlignment="1">
      <alignment horizontal="center" vertical="center" wrapText="1"/>
    </xf>
    <xf numFmtId="0" fontId="3" fillId="6" borderId="8" xfId="3" applyFont="1" applyFill="1" applyBorder="1" applyAlignment="1">
      <alignment horizontal="center" vertical="center" wrapText="1"/>
    </xf>
    <xf numFmtId="0" fontId="3" fillId="6" borderId="46" xfId="3" applyFont="1" applyFill="1" applyBorder="1" applyAlignment="1">
      <alignment horizontal="center" vertical="center" wrapText="1"/>
    </xf>
    <xf numFmtId="0" fontId="3" fillId="6" borderId="19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4" fontId="4" fillId="2" borderId="36" xfId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14" fontId="3" fillId="2" borderId="3" xfId="3" applyNumberFormat="1" applyFont="1" applyFill="1" applyBorder="1" applyAlignment="1">
      <alignment horizontal="center" vertical="center" wrapText="1"/>
    </xf>
    <xf numFmtId="14" fontId="3" fillId="2" borderId="22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23" xfId="3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4" fontId="3" fillId="2" borderId="1" xfId="3" applyNumberFormat="1" applyFont="1" applyFill="1" applyBorder="1" applyAlignment="1">
      <alignment horizontal="center" vertical="center" wrapText="1"/>
    </xf>
    <xf numFmtId="14" fontId="3" fillId="2" borderId="12" xfId="3" applyNumberFormat="1" applyFont="1" applyFill="1" applyBorder="1" applyAlignment="1">
      <alignment horizontal="center" vertical="center" wrapText="1"/>
    </xf>
    <xf numFmtId="14" fontId="3" fillId="2" borderId="18" xfId="3" applyNumberFormat="1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OR DIVISIÓN FUNCIONAL JACKI3 28-05-2010 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143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143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143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146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144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135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135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135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135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135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135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135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135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5"/>
  <sheetViews>
    <sheetView tabSelected="1" showWhiteSpace="0" view="pageLayout" topLeftCell="A65" zoomScale="73" zoomScaleNormal="100" zoomScalePageLayoutView="73" workbookViewId="0">
      <selection activeCell="K65" sqref="K65"/>
    </sheetView>
  </sheetViews>
  <sheetFormatPr baseColWidth="10" defaultColWidth="9.140625" defaultRowHeight="15" x14ac:dyDescent="0.25"/>
  <cols>
    <col min="1" max="1" width="5.7109375" style="1" customWidth="1"/>
    <col min="2" max="2" width="16.140625" style="1" customWidth="1"/>
    <col min="3" max="4" width="20.7109375" customWidth="1"/>
    <col min="5" max="5" width="22.42578125" style="1" customWidth="1"/>
    <col min="6" max="6" width="10.42578125" hidden="1" customWidth="1"/>
    <col min="7" max="7" width="8.5703125" hidden="1" customWidth="1"/>
    <col min="8" max="8" width="8.85546875" hidden="1" customWidth="1"/>
    <col min="9" max="9" width="13" hidden="1" customWidth="1"/>
    <col min="10" max="10" width="9.140625" hidden="1" customWidth="1"/>
    <col min="11" max="11" width="38.28515625" style="1" customWidth="1"/>
    <col min="12" max="13" width="0.28515625" hidden="1" customWidth="1"/>
    <col min="14" max="14" width="10.85546875" customWidth="1"/>
    <col min="15" max="15" width="6.7109375" customWidth="1"/>
    <col min="16" max="17" width="17.85546875" customWidth="1"/>
    <col min="18" max="18" width="18" customWidth="1"/>
    <col min="19" max="19" width="18.140625" customWidth="1"/>
    <col min="20" max="20" width="15.140625" customWidth="1"/>
    <col min="21" max="21" width="16.140625" customWidth="1"/>
    <col min="22" max="22" width="16.28515625" customWidth="1"/>
    <col min="23" max="23" width="17.7109375" customWidth="1"/>
    <col min="24" max="24" width="17.85546875" customWidth="1"/>
  </cols>
  <sheetData>
    <row r="1" spans="1:25" ht="17.25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44"/>
    </row>
    <row r="2" spans="1:25" ht="17.25" x14ac:dyDescent="0.3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44"/>
    </row>
    <row r="3" spans="1:25" ht="15.75" customHeight="1" thickBot="1" x14ac:dyDescent="0.35">
      <c r="A3" s="240" t="s">
        <v>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44"/>
    </row>
    <row r="4" spans="1:25" ht="18" thickBot="1" x14ac:dyDescent="0.35">
      <c r="A4" s="184" t="s">
        <v>2</v>
      </c>
      <c r="B4" s="184" t="s">
        <v>3</v>
      </c>
      <c r="C4" s="184" t="s">
        <v>4</v>
      </c>
      <c r="D4" s="184" t="s">
        <v>5</v>
      </c>
      <c r="E4" s="184" t="s">
        <v>6</v>
      </c>
      <c r="F4" s="258" t="s">
        <v>7</v>
      </c>
      <c r="G4" s="250" t="s">
        <v>8</v>
      </c>
      <c r="H4" s="184" t="s">
        <v>9</v>
      </c>
      <c r="I4" s="263" t="s">
        <v>10</v>
      </c>
      <c r="J4" s="211" t="s">
        <v>11</v>
      </c>
      <c r="K4" s="266" t="s">
        <v>12</v>
      </c>
      <c r="L4" s="184" t="s">
        <v>13</v>
      </c>
      <c r="M4" s="269" t="s">
        <v>0</v>
      </c>
      <c r="N4" s="202" t="s">
        <v>14</v>
      </c>
      <c r="O4" s="205" t="s">
        <v>15</v>
      </c>
      <c r="P4" s="193" t="s">
        <v>16</v>
      </c>
      <c r="Q4" s="208" t="s">
        <v>17</v>
      </c>
      <c r="R4" s="193" t="s">
        <v>16</v>
      </c>
      <c r="S4" s="187" t="s">
        <v>18</v>
      </c>
      <c r="T4" s="252" t="s">
        <v>19</v>
      </c>
      <c r="U4" s="253"/>
      <c r="V4" s="254"/>
      <c r="W4" s="193" t="s">
        <v>20</v>
      </c>
      <c r="X4" s="184" t="s">
        <v>21</v>
      </c>
      <c r="Y4" s="144"/>
    </row>
    <row r="5" spans="1:25" ht="18" thickBot="1" x14ac:dyDescent="0.35">
      <c r="A5" s="185"/>
      <c r="B5" s="185"/>
      <c r="C5" s="185"/>
      <c r="D5" s="185"/>
      <c r="E5" s="185"/>
      <c r="F5" s="215"/>
      <c r="G5" s="200"/>
      <c r="H5" s="185"/>
      <c r="I5" s="264"/>
      <c r="J5" s="212"/>
      <c r="K5" s="267"/>
      <c r="L5" s="185"/>
      <c r="M5" s="270"/>
      <c r="N5" s="203"/>
      <c r="O5" s="206"/>
      <c r="P5" s="195"/>
      <c r="Q5" s="209"/>
      <c r="R5" s="195"/>
      <c r="S5" s="188"/>
      <c r="T5" s="6">
        <v>201</v>
      </c>
      <c r="U5" s="6">
        <v>102</v>
      </c>
      <c r="V5" s="7" t="s">
        <v>22</v>
      </c>
      <c r="W5" s="194"/>
      <c r="X5" s="185"/>
      <c r="Y5" s="144"/>
    </row>
    <row r="6" spans="1:25" ht="45.75" thickBot="1" x14ac:dyDescent="0.35">
      <c r="A6" s="186"/>
      <c r="B6" s="186"/>
      <c r="C6" s="186"/>
      <c r="D6" s="186"/>
      <c r="E6" s="186"/>
      <c r="F6" s="259"/>
      <c r="G6" s="251"/>
      <c r="H6" s="186"/>
      <c r="I6" s="265"/>
      <c r="J6" s="213"/>
      <c r="K6" s="268"/>
      <c r="L6" s="186"/>
      <c r="M6" s="271"/>
      <c r="N6" s="204"/>
      <c r="O6" s="207"/>
      <c r="P6" s="182" t="s">
        <v>23</v>
      </c>
      <c r="Q6" s="8" t="s">
        <v>24</v>
      </c>
      <c r="R6" s="9" t="s">
        <v>25</v>
      </c>
      <c r="S6" s="189"/>
      <c r="T6" s="6" t="s">
        <v>26</v>
      </c>
      <c r="U6" s="6" t="s">
        <v>27</v>
      </c>
      <c r="V6" s="6" t="s">
        <v>28</v>
      </c>
      <c r="W6" s="195"/>
      <c r="X6" s="186"/>
      <c r="Y6" s="144"/>
    </row>
    <row r="7" spans="1:25" ht="17.25" x14ac:dyDescent="0.3">
      <c r="A7" s="10">
        <v>1</v>
      </c>
      <c r="B7" s="11">
        <v>9901433979</v>
      </c>
      <c r="C7" s="12" t="s">
        <v>29</v>
      </c>
      <c r="D7" s="13" t="s">
        <v>30</v>
      </c>
      <c r="E7" s="10" t="s">
        <v>31</v>
      </c>
      <c r="F7" s="10">
        <v>1416253</v>
      </c>
      <c r="G7" s="14">
        <v>1991593940512</v>
      </c>
      <c r="H7" s="14"/>
      <c r="I7" s="15"/>
      <c r="J7" s="16">
        <v>3393002669</v>
      </c>
      <c r="K7" s="17" t="s">
        <v>32</v>
      </c>
      <c r="L7" s="18">
        <v>42005</v>
      </c>
      <c r="M7" s="19">
        <f>365-3+1</f>
        <v>363</v>
      </c>
      <c r="N7" s="20">
        <v>71.400000000000006</v>
      </c>
      <c r="O7" s="10">
        <v>31</v>
      </c>
      <c r="P7" s="21">
        <v>836.6</v>
      </c>
      <c r="Q7" s="22">
        <f t="shared" ref="Q7:Q27" si="0">+N7*O7</f>
        <v>2213.4</v>
      </c>
      <c r="R7" s="23">
        <v>250</v>
      </c>
      <c r="S7" s="24">
        <f>P7+Q7+R7</f>
        <v>3300</v>
      </c>
      <c r="T7" s="25">
        <f>ROUND((P7+Q7)*4.83%,2)</f>
        <v>147.32</v>
      </c>
      <c r="U7" s="26">
        <v>838.01</v>
      </c>
      <c r="V7" s="26">
        <v>0</v>
      </c>
      <c r="W7" s="25">
        <f>T7+U7+V7</f>
        <v>985.32999999999993</v>
      </c>
      <c r="X7" s="27">
        <f>S7-W7</f>
        <v>2314.67</v>
      </c>
      <c r="Y7" s="144"/>
    </row>
    <row r="8" spans="1:25" ht="17.25" x14ac:dyDescent="0.3">
      <c r="A8" s="28">
        <f>A7+1</f>
        <v>2</v>
      </c>
      <c r="B8" s="29">
        <v>9901433980</v>
      </c>
      <c r="C8" s="30" t="s">
        <v>33</v>
      </c>
      <c r="D8" s="31" t="s">
        <v>30</v>
      </c>
      <c r="E8" s="28" t="s">
        <v>31</v>
      </c>
      <c r="F8" s="28">
        <v>1416254</v>
      </c>
      <c r="G8" s="32">
        <v>1663148700610</v>
      </c>
      <c r="H8" s="32"/>
      <c r="I8" s="33"/>
      <c r="J8" s="34">
        <v>3298049394</v>
      </c>
      <c r="K8" s="35" t="s">
        <v>34</v>
      </c>
      <c r="L8" s="36">
        <v>41247</v>
      </c>
      <c r="M8" s="37">
        <f t="shared" ref="M8:M27" si="1">365-3+1</f>
        <v>363</v>
      </c>
      <c r="N8" s="38">
        <v>71.400000000000006</v>
      </c>
      <c r="O8" s="28">
        <v>31</v>
      </c>
      <c r="P8" s="39">
        <v>836.6</v>
      </c>
      <c r="Q8" s="40">
        <f t="shared" si="0"/>
        <v>2213.4</v>
      </c>
      <c r="R8" s="41">
        <v>250</v>
      </c>
      <c r="S8" s="42">
        <f t="shared" ref="S8:S28" si="2">P8+Q8+R8</f>
        <v>3300</v>
      </c>
      <c r="T8" s="43">
        <f t="shared" ref="T8:T28" si="3">ROUND((P8+Q8)*4.83%,2)</f>
        <v>147.32</v>
      </c>
      <c r="U8" s="44">
        <v>0</v>
      </c>
      <c r="V8" s="44">
        <v>0</v>
      </c>
      <c r="W8" s="43">
        <f t="shared" ref="W8:W26" si="4">T8+U8+V8</f>
        <v>147.32</v>
      </c>
      <c r="X8" s="45">
        <f t="shared" ref="X8:X26" si="5">ROUND(S8-W8,2)</f>
        <v>3152.68</v>
      </c>
      <c r="Y8" s="144"/>
    </row>
    <row r="9" spans="1:25" ht="17.25" x14ac:dyDescent="0.3">
      <c r="A9" s="28">
        <f t="shared" ref="A9:A28" si="6">A8+1</f>
        <v>3</v>
      </c>
      <c r="B9" s="29">
        <v>9901433981</v>
      </c>
      <c r="C9" s="30" t="s">
        <v>35</v>
      </c>
      <c r="D9" s="31" t="s">
        <v>30</v>
      </c>
      <c r="E9" s="28" t="s">
        <v>31</v>
      </c>
      <c r="F9" s="34">
        <v>1416255</v>
      </c>
      <c r="G9" s="32">
        <v>1955743460114</v>
      </c>
      <c r="H9" s="32">
        <v>84010797</v>
      </c>
      <c r="I9" s="33">
        <v>26374</v>
      </c>
      <c r="J9" s="34">
        <v>3785029546</v>
      </c>
      <c r="K9" s="35" t="s">
        <v>36</v>
      </c>
      <c r="L9" s="36">
        <v>41640</v>
      </c>
      <c r="M9" s="37">
        <f t="shared" si="1"/>
        <v>363</v>
      </c>
      <c r="N9" s="38">
        <v>71.400000000000006</v>
      </c>
      <c r="O9" s="28">
        <v>31</v>
      </c>
      <c r="P9" s="39">
        <v>836.6</v>
      </c>
      <c r="Q9" s="40">
        <f t="shared" si="0"/>
        <v>2213.4</v>
      </c>
      <c r="R9" s="41">
        <v>250</v>
      </c>
      <c r="S9" s="42">
        <f t="shared" si="2"/>
        <v>3300</v>
      </c>
      <c r="T9" s="43">
        <f t="shared" si="3"/>
        <v>147.32</v>
      </c>
      <c r="U9" s="44">
        <v>0</v>
      </c>
      <c r="V9" s="44">
        <v>0</v>
      </c>
      <c r="W9" s="43">
        <f t="shared" si="4"/>
        <v>147.32</v>
      </c>
      <c r="X9" s="45">
        <f t="shared" si="5"/>
        <v>3152.68</v>
      </c>
      <c r="Y9" s="144"/>
    </row>
    <row r="10" spans="1:25" ht="17.25" x14ac:dyDescent="0.3">
      <c r="A10" s="28">
        <f t="shared" si="6"/>
        <v>4</v>
      </c>
      <c r="B10" s="29">
        <v>9901433982</v>
      </c>
      <c r="C10" s="30" t="s">
        <v>37</v>
      </c>
      <c r="D10" s="31" t="s">
        <v>30</v>
      </c>
      <c r="E10" s="28" t="s">
        <v>31</v>
      </c>
      <c r="F10" s="34">
        <v>1416256</v>
      </c>
      <c r="G10" s="32">
        <v>1739508841211</v>
      </c>
      <c r="H10" s="32"/>
      <c r="I10" s="33"/>
      <c r="J10" s="34">
        <v>3164072096</v>
      </c>
      <c r="K10" s="35" t="s">
        <v>38</v>
      </c>
      <c r="L10" s="36">
        <v>42005</v>
      </c>
      <c r="M10" s="37">
        <f t="shared" si="1"/>
        <v>363</v>
      </c>
      <c r="N10" s="38">
        <v>71.400000000000006</v>
      </c>
      <c r="O10" s="28">
        <v>31</v>
      </c>
      <c r="P10" s="39">
        <v>836.6</v>
      </c>
      <c r="Q10" s="40">
        <f t="shared" si="0"/>
        <v>2213.4</v>
      </c>
      <c r="R10" s="41">
        <v>250</v>
      </c>
      <c r="S10" s="42">
        <f t="shared" si="2"/>
        <v>3300</v>
      </c>
      <c r="T10" s="43">
        <f t="shared" si="3"/>
        <v>147.32</v>
      </c>
      <c r="U10" s="44">
        <v>0</v>
      </c>
      <c r="V10" s="44">
        <v>0</v>
      </c>
      <c r="W10" s="43">
        <f t="shared" si="4"/>
        <v>147.32</v>
      </c>
      <c r="X10" s="45">
        <f t="shared" si="5"/>
        <v>3152.68</v>
      </c>
      <c r="Y10" s="144"/>
    </row>
    <row r="11" spans="1:25" ht="17.25" x14ac:dyDescent="0.3">
      <c r="A11" s="28">
        <f t="shared" si="6"/>
        <v>5</v>
      </c>
      <c r="B11" s="29">
        <v>9901532670</v>
      </c>
      <c r="C11" s="30" t="s">
        <v>39</v>
      </c>
      <c r="D11" s="31" t="s">
        <v>30</v>
      </c>
      <c r="E11" s="28" t="s">
        <v>31</v>
      </c>
      <c r="F11" s="34">
        <v>1416258</v>
      </c>
      <c r="G11" s="32">
        <v>2530747701213</v>
      </c>
      <c r="H11" s="32">
        <v>93559542</v>
      </c>
      <c r="I11" s="33">
        <v>26935</v>
      </c>
      <c r="J11" s="34">
        <v>3164095996</v>
      </c>
      <c r="K11" s="46" t="s">
        <v>40</v>
      </c>
      <c r="L11" s="47" t="s">
        <v>41</v>
      </c>
      <c r="M11" s="37">
        <f t="shared" si="1"/>
        <v>363</v>
      </c>
      <c r="N11" s="38">
        <v>71.400000000000006</v>
      </c>
      <c r="O11" s="28">
        <v>31</v>
      </c>
      <c r="P11" s="39">
        <v>836.6</v>
      </c>
      <c r="Q11" s="40">
        <f t="shared" si="0"/>
        <v>2213.4</v>
      </c>
      <c r="R11" s="41">
        <v>250</v>
      </c>
      <c r="S11" s="42">
        <f t="shared" si="2"/>
        <v>3300</v>
      </c>
      <c r="T11" s="43">
        <f t="shared" si="3"/>
        <v>147.32</v>
      </c>
      <c r="U11" s="44">
        <v>0</v>
      </c>
      <c r="V11" s="44">
        <v>0</v>
      </c>
      <c r="W11" s="43">
        <f t="shared" si="4"/>
        <v>147.32</v>
      </c>
      <c r="X11" s="45">
        <f t="shared" si="5"/>
        <v>3152.68</v>
      </c>
      <c r="Y11" s="144"/>
    </row>
    <row r="12" spans="1:25" ht="17.25" x14ac:dyDescent="0.3">
      <c r="A12" s="28">
        <f t="shared" si="6"/>
        <v>6</v>
      </c>
      <c r="B12" s="29">
        <v>9901172017</v>
      </c>
      <c r="C12" s="30" t="s">
        <v>42</v>
      </c>
      <c r="D12" s="31" t="s">
        <v>30</v>
      </c>
      <c r="E12" s="48" t="s">
        <v>43</v>
      </c>
      <c r="F12" s="49">
        <v>1416259</v>
      </c>
      <c r="G12" s="50">
        <v>1699779190114</v>
      </c>
      <c r="H12" s="50"/>
      <c r="I12" s="33"/>
      <c r="J12" s="34">
        <v>3247011971</v>
      </c>
      <c r="K12" s="35" t="s">
        <v>44</v>
      </c>
      <c r="L12" s="36">
        <v>42370</v>
      </c>
      <c r="M12" s="37">
        <f t="shared" si="1"/>
        <v>363</v>
      </c>
      <c r="N12" s="38">
        <v>71.400000000000006</v>
      </c>
      <c r="O12" s="28">
        <v>31</v>
      </c>
      <c r="P12" s="39">
        <v>836.6</v>
      </c>
      <c r="Q12" s="40">
        <f t="shared" si="0"/>
        <v>2213.4</v>
      </c>
      <c r="R12" s="41">
        <v>250</v>
      </c>
      <c r="S12" s="42">
        <f t="shared" si="2"/>
        <v>3300</v>
      </c>
      <c r="T12" s="43">
        <f t="shared" si="3"/>
        <v>147.32</v>
      </c>
      <c r="U12" s="44">
        <v>0</v>
      </c>
      <c r="V12" s="51">
        <v>0</v>
      </c>
      <c r="W12" s="43">
        <f t="shared" si="4"/>
        <v>147.32</v>
      </c>
      <c r="X12" s="45">
        <f t="shared" si="5"/>
        <v>3152.68</v>
      </c>
      <c r="Y12" s="144"/>
    </row>
    <row r="13" spans="1:25" ht="17.25" x14ac:dyDescent="0.3">
      <c r="A13" s="28">
        <f t="shared" si="6"/>
        <v>7</v>
      </c>
      <c r="B13" s="29">
        <v>9901494341</v>
      </c>
      <c r="C13" s="30" t="s">
        <v>45</v>
      </c>
      <c r="D13" s="48" t="s">
        <v>30</v>
      </c>
      <c r="E13" s="28" t="s">
        <v>31</v>
      </c>
      <c r="F13" s="34">
        <v>1416257</v>
      </c>
      <c r="G13" s="32">
        <v>3043391560114</v>
      </c>
      <c r="H13" s="32"/>
      <c r="I13" s="33"/>
      <c r="J13" s="34">
        <v>3164090771</v>
      </c>
      <c r="K13" s="35" t="s">
        <v>46</v>
      </c>
      <c r="L13" s="36">
        <v>44105</v>
      </c>
      <c r="M13" s="37">
        <f t="shared" si="1"/>
        <v>363</v>
      </c>
      <c r="N13" s="38">
        <v>71.400000000000006</v>
      </c>
      <c r="O13" s="28">
        <v>31</v>
      </c>
      <c r="P13" s="39">
        <v>836.6</v>
      </c>
      <c r="Q13" s="40">
        <f t="shared" si="0"/>
        <v>2213.4</v>
      </c>
      <c r="R13" s="41">
        <v>250</v>
      </c>
      <c r="S13" s="42">
        <f t="shared" si="2"/>
        <v>3300</v>
      </c>
      <c r="T13" s="43">
        <f t="shared" si="3"/>
        <v>147.32</v>
      </c>
      <c r="U13" s="44">
        <v>0</v>
      </c>
      <c r="V13" s="52">
        <v>749.7</v>
      </c>
      <c r="W13" s="43">
        <f t="shared" si="4"/>
        <v>897.02</v>
      </c>
      <c r="X13" s="45">
        <f t="shared" si="5"/>
        <v>2402.98</v>
      </c>
      <c r="Y13" s="144"/>
    </row>
    <row r="14" spans="1:25" ht="17.25" x14ac:dyDescent="0.3">
      <c r="A14" s="28">
        <f t="shared" si="6"/>
        <v>8</v>
      </c>
      <c r="B14" s="29">
        <v>9901534402</v>
      </c>
      <c r="C14" s="30" t="s">
        <v>47</v>
      </c>
      <c r="D14" s="31" t="s">
        <v>30</v>
      </c>
      <c r="E14" s="28" t="s">
        <v>31</v>
      </c>
      <c r="F14" s="34">
        <v>1416260</v>
      </c>
      <c r="G14" s="32">
        <v>3043831120114</v>
      </c>
      <c r="H14" s="32"/>
      <c r="I14" s="33"/>
      <c r="J14" s="34">
        <v>3164096165</v>
      </c>
      <c r="K14" s="35" t="s">
        <v>48</v>
      </c>
      <c r="L14" s="36">
        <v>44470</v>
      </c>
      <c r="M14" s="37">
        <f t="shared" si="1"/>
        <v>363</v>
      </c>
      <c r="N14" s="38">
        <v>71.400000000000006</v>
      </c>
      <c r="O14" s="28">
        <v>31</v>
      </c>
      <c r="P14" s="39">
        <v>836.6</v>
      </c>
      <c r="Q14" s="40">
        <f t="shared" si="0"/>
        <v>2213.4</v>
      </c>
      <c r="R14" s="41">
        <v>250</v>
      </c>
      <c r="S14" s="42">
        <f t="shared" si="2"/>
        <v>3300</v>
      </c>
      <c r="T14" s="43">
        <f t="shared" si="3"/>
        <v>147.32</v>
      </c>
      <c r="U14" s="44">
        <v>0</v>
      </c>
      <c r="V14" s="51">
        <v>0</v>
      </c>
      <c r="W14" s="43">
        <f t="shared" si="4"/>
        <v>147.32</v>
      </c>
      <c r="X14" s="45">
        <f t="shared" si="5"/>
        <v>3152.68</v>
      </c>
      <c r="Y14" s="144"/>
    </row>
    <row r="15" spans="1:25" ht="17.25" x14ac:dyDescent="0.3">
      <c r="A15" s="28">
        <f t="shared" si="6"/>
        <v>9</v>
      </c>
      <c r="B15" s="29">
        <v>9901513984</v>
      </c>
      <c r="C15" s="30" t="s">
        <v>49</v>
      </c>
      <c r="D15" s="31" t="s">
        <v>30</v>
      </c>
      <c r="E15" s="28" t="s">
        <v>31</v>
      </c>
      <c r="F15" s="34">
        <v>1416261</v>
      </c>
      <c r="G15" s="32">
        <v>1826848730101</v>
      </c>
      <c r="H15" s="32">
        <v>82297215</v>
      </c>
      <c r="I15" s="33">
        <v>33278</v>
      </c>
      <c r="J15" s="34">
        <v>3532031074</v>
      </c>
      <c r="K15" s="35" t="s">
        <v>50</v>
      </c>
      <c r="L15" s="36">
        <v>44348</v>
      </c>
      <c r="M15" s="37">
        <f t="shared" si="1"/>
        <v>363</v>
      </c>
      <c r="N15" s="38">
        <v>71.400000000000006</v>
      </c>
      <c r="O15" s="28">
        <v>31</v>
      </c>
      <c r="P15" s="39">
        <v>836.6</v>
      </c>
      <c r="Q15" s="40">
        <f t="shared" si="0"/>
        <v>2213.4</v>
      </c>
      <c r="R15" s="41">
        <v>250</v>
      </c>
      <c r="S15" s="42">
        <f>SUM(P15:R15)</f>
        <v>3300</v>
      </c>
      <c r="T15" s="43">
        <v>147.32</v>
      </c>
      <c r="U15" s="44">
        <v>0</v>
      </c>
      <c r="V15" s="51">
        <v>0</v>
      </c>
      <c r="W15" s="43">
        <f t="shared" si="4"/>
        <v>147.32</v>
      </c>
      <c r="X15" s="45">
        <f t="shared" si="5"/>
        <v>3152.68</v>
      </c>
      <c r="Y15" s="144"/>
    </row>
    <row r="16" spans="1:25" ht="17.25" x14ac:dyDescent="0.3">
      <c r="A16" s="28">
        <f t="shared" si="6"/>
        <v>10</v>
      </c>
      <c r="B16" s="29">
        <v>9901433990</v>
      </c>
      <c r="C16" s="30" t="s">
        <v>51</v>
      </c>
      <c r="D16" s="48" t="s">
        <v>52</v>
      </c>
      <c r="E16" s="48" t="s">
        <v>53</v>
      </c>
      <c r="F16" s="49">
        <v>1416275</v>
      </c>
      <c r="G16" s="50">
        <v>2365014882210</v>
      </c>
      <c r="H16" s="50"/>
      <c r="I16" s="33"/>
      <c r="J16" s="34">
        <v>3532020817</v>
      </c>
      <c r="K16" s="35" t="s">
        <v>54</v>
      </c>
      <c r="L16" s="36">
        <v>43101</v>
      </c>
      <c r="M16" s="37">
        <f t="shared" si="1"/>
        <v>363</v>
      </c>
      <c r="N16" s="38">
        <v>75.64</v>
      </c>
      <c r="O16" s="28">
        <v>31</v>
      </c>
      <c r="P16" s="39">
        <v>705.16</v>
      </c>
      <c r="Q16" s="40">
        <f t="shared" si="0"/>
        <v>2344.84</v>
      </c>
      <c r="R16" s="41">
        <v>250</v>
      </c>
      <c r="S16" s="42">
        <f t="shared" si="2"/>
        <v>3300</v>
      </c>
      <c r="T16" s="43">
        <f t="shared" si="3"/>
        <v>147.32</v>
      </c>
      <c r="U16" s="44">
        <v>727.39</v>
      </c>
      <c r="V16" s="51">
        <v>0</v>
      </c>
      <c r="W16" s="43">
        <f t="shared" si="4"/>
        <v>874.71</v>
      </c>
      <c r="X16" s="45">
        <f t="shared" si="5"/>
        <v>2425.29</v>
      </c>
      <c r="Y16" s="144"/>
    </row>
    <row r="17" spans="1:25" ht="17.25" x14ac:dyDescent="0.3">
      <c r="A17" s="28">
        <f t="shared" si="6"/>
        <v>11</v>
      </c>
      <c r="B17" s="29">
        <v>9901433991</v>
      </c>
      <c r="C17" s="30" t="s">
        <v>55</v>
      </c>
      <c r="D17" s="48" t="s">
        <v>52</v>
      </c>
      <c r="E17" s="48" t="s">
        <v>53</v>
      </c>
      <c r="F17" s="49">
        <v>1416276</v>
      </c>
      <c r="G17" s="50">
        <v>2185146461211</v>
      </c>
      <c r="H17" s="50">
        <v>16336801</v>
      </c>
      <c r="I17" s="33">
        <v>22043</v>
      </c>
      <c r="J17" s="34">
        <v>3424051646</v>
      </c>
      <c r="K17" s="35" t="s">
        <v>56</v>
      </c>
      <c r="L17" s="36">
        <v>43101</v>
      </c>
      <c r="M17" s="37">
        <f t="shared" si="1"/>
        <v>363</v>
      </c>
      <c r="N17" s="38">
        <v>75.64</v>
      </c>
      <c r="O17" s="28">
        <v>31</v>
      </c>
      <c r="P17" s="39">
        <v>705.16</v>
      </c>
      <c r="Q17" s="40">
        <f t="shared" si="0"/>
        <v>2344.84</v>
      </c>
      <c r="R17" s="41">
        <v>250</v>
      </c>
      <c r="S17" s="42">
        <f t="shared" si="2"/>
        <v>3300</v>
      </c>
      <c r="T17" s="43">
        <f t="shared" si="3"/>
        <v>147.32</v>
      </c>
      <c r="U17" s="44">
        <v>406.66</v>
      </c>
      <c r="V17" s="51">
        <v>0</v>
      </c>
      <c r="W17" s="43">
        <f t="shared" si="4"/>
        <v>553.98</v>
      </c>
      <c r="X17" s="45">
        <f t="shared" si="5"/>
        <v>2746.02</v>
      </c>
      <c r="Y17" s="144"/>
    </row>
    <row r="18" spans="1:25" ht="17.25" x14ac:dyDescent="0.3">
      <c r="A18" s="28">
        <f t="shared" si="6"/>
        <v>12</v>
      </c>
      <c r="B18" s="29">
        <v>9901355175</v>
      </c>
      <c r="C18" s="30" t="s">
        <v>57</v>
      </c>
      <c r="D18" s="48" t="s">
        <v>52</v>
      </c>
      <c r="E18" s="48" t="s">
        <v>58</v>
      </c>
      <c r="F18" s="49">
        <v>1416282</v>
      </c>
      <c r="G18" s="50">
        <v>1990997661804</v>
      </c>
      <c r="H18" s="50"/>
      <c r="I18" s="33"/>
      <c r="J18" s="34">
        <v>3287036657</v>
      </c>
      <c r="K18" s="53" t="s">
        <v>59</v>
      </c>
      <c r="L18" s="36">
        <v>43101</v>
      </c>
      <c r="M18" s="37">
        <f t="shared" si="1"/>
        <v>363</v>
      </c>
      <c r="N18" s="38">
        <v>75.64</v>
      </c>
      <c r="O18" s="28">
        <v>31</v>
      </c>
      <c r="P18" s="39">
        <v>705.16</v>
      </c>
      <c r="Q18" s="40">
        <f t="shared" si="0"/>
        <v>2344.84</v>
      </c>
      <c r="R18" s="41">
        <v>250</v>
      </c>
      <c r="S18" s="42">
        <f t="shared" si="2"/>
        <v>3300</v>
      </c>
      <c r="T18" s="43">
        <f t="shared" si="3"/>
        <v>147.32</v>
      </c>
      <c r="U18" s="44">
        <v>0</v>
      </c>
      <c r="V18" s="52">
        <v>762.5</v>
      </c>
      <c r="W18" s="43">
        <f t="shared" si="4"/>
        <v>909.81999999999994</v>
      </c>
      <c r="X18" s="45">
        <f t="shared" si="5"/>
        <v>2390.1799999999998</v>
      </c>
      <c r="Y18" s="144"/>
    </row>
    <row r="19" spans="1:25" ht="17.25" x14ac:dyDescent="0.3">
      <c r="A19" s="28">
        <f t="shared" si="6"/>
        <v>13</v>
      </c>
      <c r="B19" s="29">
        <v>9901433993</v>
      </c>
      <c r="C19" s="30" t="s">
        <v>60</v>
      </c>
      <c r="D19" s="48" t="s">
        <v>52</v>
      </c>
      <c r="E19" s="48" t="s">
        <v>61</v>
      </c>
      <c r="F19" s="49">
        <v>1416277</v>
      </c>
      <c r="G19" s="50">
        <v>2937490860117</v>
      </c>
      <c r="H19" s="50"/>
      <c r="I19" s="33"/>
      <c r="J19" s="34">
        <v>3287039109</v>
      </c>
      <c r="K19" s="46" t="s">
        <v>62</v>
      </c>
      <c r="L19" s="36">
        <v>43101</v>
      </c>
      <c r="M19" s="37">
        <f t="shared" si="1"/>
        <v>363</v>
      </c>
      <c r="N19" s="38">
        <v>75.64</v>
      </c>
      <c r="O19" s="28">
        <v>31</v>
      </c>
      <c r="P19" s="39">
        <v>705.16</v>
      </c>
      <c r="Q19" s="40">
        <f t="shared" si="0"/>
        <v>2344.84</v>
      </c>
      <c r="R19" s="41">
        <v>250</v>
      </c>
      <c r="S19" s="42">
        <f t="shared" si="2"/>
        <v>3300</v>
      </c>
      <c r="T19" s="43">
        <f t="shared" si="3"/>
        <v>147.32</v>
      </c>
      <c r="U19" s="44">
        <v>0</v>
      </c>
      <c r="V19" s="44">
        <v>762.5</v>
      </c>
      <c r="W19" s="43">
        <f t="shared" si="4"/>
        <v>909.81999999999994</v>
      </c>
      <c r="X19" s="45">
        <f t="shared" si="5"/>
        <v>2390.1799999999998</v>
      </c>
      <c r="Y19" s="144"/>
    </row>
    <row r="20" spans="1:25" ht="17.25" x14ac:dyDescent="0.3">
      <c r="A20" s="28">
        <f t="shared" si="6"/>
        <v>14</v>
      </c>
      <c r="B20" s="30">
        <v>990099292</v>
      </c>
      <c r="C20" s="30" t="s">
        <v>63</v>
      </c>
      <c r="D20" s="48" t="s">
        <v>52</v>
      </c>
      <c r="E20" s="28" t="s">
        <v>64</v>
      </c>
      <c r="F20" s="34">
        <v>1416279</v>
      </c>
      <c r="G20" s="32">
        <v>2356823810116</v>
      </c>
      <c r="H20" s="32"/>
      <c r="I20" s="33"/>
      <c r="J20" s="34">
        <v>3287038912</v>
      </c>
      <c r="K20" s="35" t="s">
        <v>65</v>
      </c>
      <c r="L20" s="36">
        <v>43101</v>
      </c>
      <c r="M20" s="37">
        <f t="shared" si="1"/>
        <v>363</v>
      </c>
      <c r="N20" s="38">
        <v>75.64</v>
      </c>
      <c r="O20" s="28">
        <v>31</v>
      </c>
      <c r="P20" s="39">
        <v>705.16</v>
      </c>
      <c r="Q20" s="40">
        <f t="shared" si="0"/>
        <v>2344.84</v>
      </c>
      <c r="R20" s="41">
        <v>250</v>
      </c>
      <c r="S20" s="42">
        <f t="shared" si="2"/>
        <v>3300</v>
      </c>
      <c r="T20" s="43">
        <f t="shared" si="3"/>
        <v>147.32</v>
      </c>
      <c r="U20" s="44">
        <v>0</v>
      </c>
      <c r="V20" s="44">
        <v>0</v>
      </c>
      <c r="W20" s="43">
        <f t="shared" si="4"/>
        <v>147.32</v>
      </c>
      <c r="X20" s="45">
        <f t="shared" si="5"/>
        <v>3152.68</v>
      </c>
      <c r="Y20" s="144"/>
    </row>
    <row r="21" spans="1:25" ht="17.25" x14ac:dyDescent="0.3">
      <c r="A21" s="28">
        <f t="shared" si="6"/>
        <v>15</v>
      </c>
      <c r="B21" s="30">
        <v>9901451132</v>
      </c>
      <c r="C21" s="30" t="s">
        <v>66</v>
      </c>
      <c r="D21" s="30" t="s">
        <v>67</v>
      </c>
      <c r="E21" s="30" t="s">
        <v>68</v>
      </c>
      <c r="F21" s="54">
        <v>1416280</v>
      </c>
      <c r="G21" s="55">
        <v>3792849871219</v>
      </c>
      <c r="H21" s="55"/>
      <c r="I21" s="56"/>
      <c r="J21" s="54">
        <v>3137135329</v>
      </c>
      <c r="K21" s="30" t="s">
        <v>69</v>
      </c>
      <c r="L21" s="36">
        <v>43490</v>
      </c>
      <c r="M21" s="37">
        <f t="shared" si="1"/>
        <v>363</v>
      </c>
      <c r="N21" s="38">
        <v>75.64</v>
      </c>
      <c r="O21" s="28">
        <v>31</v>
      </c>
      <c r="P21" s="39">
        <v>705.16</v>
      </c>
      <c r="Q21" s="40">
        <f t="shared" si="0"/>
        <v>2344.84</v>
      </c>
      <c r="R21" s="41">
        <v>250</v>
      </c>
      <c r="S21" s="42">
        <f t="shared" si="2"/>
        <v>3300</v>
      </c>
      <c r="T21" s="43">
        <f t="shared" si="3"/>
        <v>147.32</v>
      </c>
      <c r="U21" s="44">
        <v>150</v>
      </c>
      <c r="V21" s="44">
        <v>0</v>
      </c>
      <c r="W21" s="43">
        <f t="shared" si="4"/>
        <v>297.32</v>
      </c>
      <c r="X21" s="45">
        <f t="shared" si="5"/>
        <v>3002.68</v>
      </c>
      <c r="Y21" s="144"/>
    </row>
    <row r="22" spans="1:25" ht="17.25" x14ac:dyDescent="0.3">
      <c r="A22" s="28">
        <f t="shared" si="6"/>
        <v>16</v>
      </c>
      <c r="B22" s="30">
        <v>9901349725</v>
      </c>
      <c r="C22" s="30" t="s">
        <v>70</v>
      </c>
      <c r="D22" s="35" t="s">
        <v>52</v>
      </c>
      <c r="E22" s="35" t="s">
        <v>64</v>
      </c>
      <c r="F22" s="57">
        <v>1416281</v>
      </c>
      <c r="G22" s="58">
        <v>2108883421709</v>
      </c>
      <c r="H22" s="58"/>
      <c r="I22" s="56"/>
      <c r="J22" s="54">
        <v>3607017078</v>
      </c>
      <c r="K22" s="35" t="s">
        <v>71</v>
      </c>
      <c r="L22" s="36">
        <v>43101</v>
      </c>
      <c r="M22" s="37">
        <f t="shared" si="1"/>
        <v>363</v>
      </c>
      <c r="N22" s="38">
        <v>75.64</v>
      </c>
      <c r="O22" s="28">
        <v>31</v>
      </c>
      <c r="P22" s="39">
        <v>705.16</v>
      </c>
      <c r="Q22" s="40">
        <f t="shared" si="0"/>
        <v>2344.84</v>
      </c>
      <c r="R22" s="41">
        <v>250</v>
      </c>
      <c r="S22" s="42">
        <f t="shared" si="2"/>
        <v>3300</v>
      </c>
      <c r="T22" s="43">
        <f t="shared" si="3"/>
        <v>147.32</v>
      </c>
      <c r="U22" s="44">
        <v>0</v>
      </c>
      <c r="V22" s="44">
        <v>0</v>
      </c>
      <c r="W22" s="43">
        <f t="shared" si="4"/>
        <v>147.32</v>
      </c>
      <c r="X22" s="45">
        <f t="shared" si="5"/>
        <v>3152.68</v>
      </c>
      <c r="Y22" s="144"/>
    </row>
    <row r="23" spans="1:25" ht="17.25" x14ac:dyDescent="0.3">
      <c r="A23" s="28">
        <f t="shared" si="6"/>
        <v>17</v>
      </c>
      <c r="B23" s="30">
        <v>9901545451</v>
      </c>
      <c r="C23" s="30" t="s">
        <v>72</v>
      </c>
      <c r="D23" s="35" t="s">
        <v>67</v>
      </c>
      <c r="E23" s="35" t="s">
        <v>64</v>
      </c>
      <c r="F23" s="57">
        <v>1416283</v>
      </c>
      <c r="G23" s="58">
        <v>2086196660101</v>
      </c>
      <c r="H23" s="59"/>
      <c r="I23" s="56"/>
      <c r="J23" s="54">
        <v>3742010862</v>
      </c>
      <c r="K23" s="46" t="s">
        <v>73</v>
      </c>
      <c r="L23" s="36">
        <v>44564</v>
      </c>
      <c r="M23" s="37">
        <f>29+28+30+30+31+30</f>
        <v>178</v>
      </c>
      <c r="N23" s="38">
        <v>75.64</v>
      </c>
      <c r="O23" s="28">
        <v>31</v>
      </c>
      <c r="P23" s="39">
        <v>705.16</v>
      </c>
      <c r="Q23" s="40">
        <f t="shared" si="0"/>
        <v>2344.84</v>
      </c>
      <c r="R23" s="41">
        <v>250</v>
      </c>
      <c r="S23" s="42">
        <f>SUM(P23:R23)</f>
        <v>3300</v>
      </c>
      <c r="T23" s="43">
        <f t="shared" si="3"/>
        <v>147.32</v>
      </c>
      <c r="U23" s="44">
        <v>0</v>
      </c>
      <c r="V23" s="44">
        <v>0</v>
      </c>
      <c r="W23" s="43">
        <f t="shared" si="4"/>
        <v>147.32</v>
      </c>
      <c r="X23" s="45">
        <f t="shared" si="5"/>
        <v>3152.68</v>
      </c>
      <c r="Y23" s="144"/>
    </row>
    <row r="24" spans="1:25" ht="17.25" x14ac:dyDescent="0.3">
      <c r="A24" s="28">
        <f t="shared" si="6"/>
        <v>18</v>
      </c>
      <c r="B24" s="30">
        <v>9901451146</v>
      </c>
      <c r="C24" s="30" t="s">
        <v>74</v>
      </c>
      <c r="D24" s="35" t="s">
        <v>52</v>
      </c>
      <c r="E24" s="35" t="s">
        <v>53</v>
      </c>
      <c r="F24" s="57">
        <v>1416284</v>
      </c>
      <c r="G24" s="58">
        <v>1874755201805</v>
      </c>
      <c r="H24" s="58"/>
      <c r="I24" s="56"/>
      <c r="J24" s="54">
        <v>3759041939</v>
      </c>
      <c r="K24" s="53" t="s">
        <v>75</v>
      </c>
      <c r="L24" s="36">
        <v>43301</v>
      </c>
      <c r="M24" s="37">
        <f t="shared" si="1"/>
        <v>363</v>
      </c>
      <c r="N24" s="38">
        <v>75.64</v>
      </c>
      <c r="O24" s="28">
        <v>31</v>
      </c>
      <c r="P24" s="39">
        <v>705.16</v>
      </c>
      <c r="Q24" s="40">
        <f t="shared" si="0"/>
        <v>2344.84</v>
      </c>
      <c r="R24" s="41">
        <v>250</v>
      </c>
      <c r="S24" s="42">
        <f t="shared" si="2"/>
        <v>3300</v>
      </c>
      <c r="T24" s="43">
        <f t="shared" si="3"/>
        <v>147.32</v>
      </c>
      <c r="U24" s="44">
        <v>611.41</v>
      </c>
      <c r="V24" s="44">
        <v>0</v>
      </c>
      <c r="W24" s="43">
        <f t="shared" si="4"/>
        <v>758.73</v>
      </c>
      <c r="X24" s="45">
        <f t="shared" si="5"/>
        <v>2541.27</v>
      </c>
      <c r="Y24" s="144"/>
    </row>
    <row r="25" spans="1:25" ht="17.25" x14ac:dyDescent="0.3">
      <c r="A25" s="28">
        <f t="shared" si="6"/>
        <v>19</v>
      </c>
      <c r="B25" s="30">
        <v>9901531023</v>
      </c>
      <c r="C25" s="30" t="s">
        <v>76</v>
      </c>
      <c r="D25" s="35" t="s">
        <v>52</v>
      </c>
      <c r="E25" s="30" t="s">
        <v>77</v>
      </c>
      <c r="F25" s="54">
        <v>1416285</v>
      </c>
      <c r="G25" s="55">
        <v>2333490810613</v>
      </c>
      <c r="H25" s="55"/>
      <c r="I25" s="56"/>
      <c r="J25" s="54">
        <v>3733046116</v>
      </c>
      <c r="K25" s="30" t="s">
        <v>78</v>
      </c>
      <c r="L25" s="56">
        <v>43490</v>
      </c>
      <c r="M25" s="37">
        <f t="shared" si="1"/>
        <v>363</v>
      </c>
      <c r="N25" s="60">
        <v>75.64</v>
      </c>
      <c r="O25" s="28">
        <v>5</v>
      </c>
      <c r="P25" s="39">
        <v>113.74</v>
      </c>
      <c r="Q25" s="40">
        <f>+N25*O25</f>
        <v>378.2</v>
      </c>
      <c r="R25" s="41">
        <v>40.32</v>
      </c>
      <c r="S25" s="42">
        <f t="shared" si="2"/>
        <v>532.26</v>
      </c>
      <c r="T25" s="43">
        <v>23.76</v>
      </c>
      <c r="U25" s="44">
        <v>0</v>
      </c>
      <c r="V25" s="44">
        <v>0</v>
      </c>
      <c r="W25" s="43">
        <f t="shared" si="4"/>
        <v>23.76</v>
      </c>
      <c r="X25" s="45">
        <f t="shared" si="5"/>
        <v>508.5</v>
      </c>
      <c r="Y25" s="144"/>
    </row>
    <row r="26" spans="1:25" ht="17.25" x14ac:dyDescent="0.3">
      <c r="A26" s="28">
        <f t="shared" si="6"/>
        <v>20</v>
      </c>
      <c r="B26" s="30">
        <v>9901531048</v>
      </c>
      <c r="C26" s="30" t="s">
        <v>79</v>
      </c>
      <c r="D26" s="35" t="s">
        <v>52</v>
      </c>
      <c r="E26" s="35" t="s">
        <v>43</v>
      </c>
      <c r="F26" s="57">
        <v>1416286</v>
      </c>
      <c r="G26" s="58">
        <v>1594497310115</v>
      </c>
      <c r="H26" s="58"/>
      <c r="I26" s="56"/>
      <c r="J26" s="54">
        <v>3424062344</v>
      </c>
      <c r="K26" s="35" t="s">
        <v>80</v>
      </c>
      <c r="L26" s="36">
        <v>44621</v>
      </c>
      <c r="M26" s="37">
        <f>365-31-28</f>
        <v>306</v>
      </c>
      <c r="N26" s="38">
        <v>75.64</v>
      </c>
      <c r="O26" s="28">
        <v>31</v>
      </c>
      <c r="P26" s="39">
        <v>705.16</v>
      </c>
      <c r="Q26" s="40">
        <f t="shared" si="0"/>
        <v>2344.84</v>
      </c>
      <c r="R26" s="41">
        <v>250</v>
      </c>
      <c r="S26" s="42">
        <f t="shared" si="2"/>
        <v>3300</v>
      </c>
      <c r="T26" s="43">
        <f t="shared" si="3"/>
        <v>147.32</v>
      </c>
      <c r="U26" s="44">
        <v>0</v>
      </c>
      <c r="V26" s="44">
        <v>0</v>
      </c>
      <c r="W26" s="43">
        <f t="shared" si="4"/>
        <v>147.32</v>
      </c>
      <c r="X26" s="45">
        <f t="shared" si="5"/>
        <v>3152.68</v>
      </c>
      <c r="Y26" s="144"/>
    </row>
    <row r="27" spans="1:25" ht="17.25" x14ac:dyDescent="0.3">
      <c r="A27" s="28">
        <f t="shared" si="6"/>
        <v>21</v>
      </c>
      <c r="B27" s="30">
        <v>9901531086</v>
      </c>
      <c r="C27" s="30" t="s">
        <v>81</v>
      </c>
      <c r="D27" s="35" t="s">
        <v>52</v>
      </c>
      <c r="E27" s="35" t="s">
        <v>43</v>
      </c>
      <c r="F27" s="57">
        <v>1416278</v>
      </c>
      <c r="G27" s="58">
        <v>2438891350115</v>
      </c>
      <c r="H27" s="58"/>
      <c r="I27" s="56"/>
      <c r="J27" s="54">
        <v>3137148598</v>
      </c>
      <c r="K27" s="46" t="s">
        <v>82</v>
      </c>
      <c r="L27" s="36">
        <v>44564</v>
      </c>
      <c r="M27" s="37">
        <f t="shared" si="1"/>
        <v>363</v>
      </c>
      <c r="N27" s="38">
        <v>75.64</v>
      </c>
      <c r="O27" s="28">
        <v>31</v>
      </c>
      <c r="P27" s="39">
        <v>705.16</v>
      </c>
      <c r="Q27" s="40">
        <f t="shared" si="0"/>
        <v>2344.84</v>
      </c>
      <c r="R27" s="41">
        <v>250</v>
      </c>
      <c r="S27" s="42">
        <f t="shared" si="2"/>
        <v>3300</v>
      </c>
      <c r="T27" s="43">
        <f t="shared" si="3"/>
        <v>147.32</v>
      </c>
      <c r="U27" s="44">
        <v>0</v>
      </c>
      <c r="V27" s="44">
        <v>0</v>
      </c>
      <c r="W27" s="43">
        <f>T27+U27+V27</f>
        <v>147.32</v>
      </c>
      <c r="X27" s="45">
        <f>ROUND(S27-W27,2)</f>
        <v>3152.68</v>
      </c>
      <c r="Y27" s="144"/>
    </row>
    <row r="28" spans="1:25" ht="18" thickBot="1" x14ac:dyDescent="0.35">
      <c r="A28" s="28">
        <f t="shared" si="6"/>
        <v>22</v>
      </c>
      <c r="B28" s="61">
        <v>9901521388</v>
      </c>
      <c r="C28" s="62" t="s">
        <v>83</v>
      </c>
      <c r="D28" s="63" t="s">
        <v>84</v>
      </c>
      <c r="E28" s="64" t="s">
        <v>53</v>
      </c>
      <c r="F28" s="65">
        <v>1416287</v>
      </c>
      <c r="G28" s="66">
        <v>3012430500101</v>
      </c>
      <c r="H28" s="67"/>
      <c r="I28" s="68"/>
      <c r="J28" s="69"/>
      <c r="K28" s="70" t="s">
        <v>85</v>
      </c>
      <c r="L28" s="71">
        <v>44718</v>
      </c>
      <c r="M28" s="72">
        <v>25</v>
      </c>
      <c r="N28" s="73">
        <v>71.400000000000006</v>
      </c>
      <c r="O28" s="74">
        <v>31</v>
      </c>
      <c r="P28" s="75">
        <v>836.6</v>
      </c>
      <c r="Q28" s="76">
        <f>N28*O28</f>
        <v>2213.4</v>
      </c>
      <c r="R28" s="77">
        <v>250</v>
      </c>
      <c r="S28" s="42">
        <f t="shared" si="2"/>
        <v>3300</v>
      </c>
      <c r="T28" s="43">
        <f t="shared" si="3"/>
        <v>147.32</v>
      </c>
      <c r="U28" s="78">
        <v>0</v>
      </c>
      <c r="V28" s="78">
        <v>0</v>
      </c>
      <c r="W28" s="79">
        <f>T28+U28+V28</f>
        <v>147.32</v>
      </c>
      <c r="X28" s="80">
        <f>ROUND(S28-W28,2)</f>
        <v>3152.68</v>
      </c>
      <c r="Y28" s="144"/>
    </row>
    <row r="29" spans="1:25" ht="18" thickBot="1" x14ac:dyDescent="0.35">
      <c r="A29" s="255" t="s">
        <v>86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81">
        <f>SUM(P7:P28)</f>
        <v>16236.5</v>
      </c>
      <c r="Q29" s="81">
        <f t="shared" ref="Q29:S29" si="7">SUM(Q7:Q28)</f>
        <v>48305.439999999981</v>
      </c>
      <c r="R29" s="82">
        <f t="shared" si="7"/>
        <v>5290.32</v>
      </c>
      <c r="S29" s="82">
        <f t="shared" si="7"/>
        <v>69832.260000000009</v>
      </c>
      <c r="T29" s="82">
        <f>SUM(T7:T28)</f>
        <v>3117.4800000000009</v>
      </c>
      <c r="U29" s="82">
        <f t="shared" ref="U29:X29" si="8">SUM(U7:U28)</f>
        <v>2733.4700000000003</v>
      </c>
      <c r="V29" s="82">
        <f t="shared" si="8"/>
        <v>2274.6999999999998</v>
      </c>
      <c r="W29" s="82">
        <f t="shared" si="8"/>
        <v>8125.6499999999978</v>
      </c>
      <c r="X29" s="82">
        <f t="shared" si="8"/>
        <v>61706.61</v>
      </c>
      <c r="Y29" s="144"/>
    </row>
    <row r="30" spans="1:25" ht="17.25" x14ac:dyDescent="0.3">
      <c r="A30" s="83"/>
      <c r="B30" s="83"/>
      <c r="C30" s="83"/>
      <c r="D30" s="83"/>
      <c r="E30" s="83"/>
      <c r="F30" s="83"/>
      <c r="G30" s="83"/>
      <c r="H30" s="83"/>
      <c r="I30" s="84"/>
      <c r="J30" s="83"/>
      <c r="K30" s="83"/>
      <c r="L30" s="83"/>
      <c r="M30" s="83"/>
      <c r="N30" s="83"/>
      <c r="O30" s="83"/>
      <c r="P30" s="83"/>
      <c r="Q30" s="85"/>
      <c r="R30" s="86"/>
      <c r="S30" s="86"/>
      <c r="T30" s="86"/>
      <c r="U30" s="86"/>
      <c r="V30" s="86"/>
      <c r="W30" s="86"/>
      <c r="X30" s="86"/>
      <c r="Y30" s="144"/>
    </row>
    <row r="31" spans="1:25" ht="17.25" x14ac:dyDescent="0.3">
      <c r="A31" s="83"/>
      <c r="B31" s="83"/>
      <c r="C31" s="83"/>
      <c r="D31" s="83"/>
      <c r="E31" s="83"/>
      <c r="F31" s="83"/>
      <c r="G31" s="83"/>
      <c r="H31" s="83"/>
      <c r="I31" s="84"/>
      <c r="J31" s="83"/>
      <c r="K31" s="83"/>
      <c r="L31" s="83"/>
      <c r="M31" s="83"/>
      <c r="N31" s="83"/>
      <c r="O31" s="83"/>
      <c r="P31" s="83"/>
      <c r="Q31" s="85"/>
      <c r="R31" s="86"/>
      <c r="S31" s="86"/>
      <c r="T31" s="86"/>
      <c r="U31" s="86"/>
      <c r="V31" s="86"/>
      <c r="W31" s="86"/>
      <c r="X31" s="86"/>
      <c r="Y31" s="144"/>
    </row>
    <row r="32" spans="1:25" ht="17.25" x14ac:dyDescent="0.3">
      <c r="A32" s="83"/>
      <c r="B32" s="83"/>
      <c r="C32" s="83"/>
      <c r="D32" s="83"/>
      <c r="E32" s="83"/>
      <c r="F32" s="83"/>
      <c r="G32" s="83"/>
      <c r="H32" s="83"/>
      <c r="I32" s="84"/>
      <c r="J32" s="83"/>
      <c r="K32" s="83"/>
      <c r="L32" s="83"/>
      <c r="M32" s="83"/>
      <c r="N32" s="83"/>
      <c r="O32" s="83"/>
      <c r="P32" s="83"/>
      <c r="Q32" s="85"/>
      <c r="R32" s="86"/>
      <c r="S32" s="86"/>
      <c r="T32" s="86"/>
      <c r="U32" s="86"/>
      <c r="V32" s="86"/>
      <c r="W32" s="86"/>
      <c r="X32" s="86"/>
      <c r="Y32" s="144"/>
    </row>
    <row r="33" spans="1:25" ht="17.25" x14ac:dyDescent="0.3">
      <c r="A33" s="83"/>
      <c r="B33" s="83"/>
      <c r="C33" s="83"/>
      <c r="D33" s="83"/>
      <c r="E33" s="83"/>
      <c r="F33" s="83"/>
      <c r="G33" s="83"/>
      <c r="H33" s="83"/>
      <c r="I33" s="84"/>
      <c r="J33" s="83"/>
      <c r="K33" s="83"/>
      <c r="L33" s="83"/>
      <c r="M33" s="83"/>
      <c r="N33" s="83"/>
      <c r="O33" s="83"/>
      <c r="P33" s="83"/>
      <c r="Q33" s="85"/>
      <c r="R33" s="86"/>
      <c r="S33" s="86"/>
      <c r="T33" s="86"/>
      <c r="U33" s="86"/>
      <c r="V33" s="86"/>
      <c r="W33" s="86"/>
      <c r="X33" s="86"/>
      <c r="Y33" s="144"/>
    </row>
    <row r="34" spans="1:25" ht="17.25" x14ac:dyDescent="0.3">
      <c r="A34" s="83"/>
      <c r="B34" s="83"/>
      <c r="C34" s="83"/>
      <c r="D34" s="83"/>
      <c r="E34" s="83"/>
      <c r="F34" s="83"/>
      <c r="G34" s="83"/>
      <c r="H34" s="83"/>
      <c r="I34" s="84"/>
      <c r="J34" s="83"/>
      <c r="K34" s="83"/>
      <c r="L34" s="83"/>
      <c r="M34" s="83"/>
      <c r="N34" s="83"/>
      <c r="O34" s="83"/>
      <c r="P34" s="83"/>
      <c r="Q34" s="85"/>
      <c r="R34" s="86"/>
      <c r="S34" s="86"/>
      <c r="T34" s="86"/>
      <c r="U34" s="86"/>
      <c r="V34" s="86"/>
      <c r="W34" s="86"/>
      <c r="X34" s="86"/>
      <c r="Y34" s="144"/>
    </row>
    <row r="35" spans="1:25" ht="15.75" customHeight="1" thickBot="1" x14ac:dyDescent="0.35">
      <c r="A35" s="222" t="s">
        <v>87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144"/>
    </row>
    <row r="36" spans="1:25" ht="18" thickBot="1" x14ac:dyDescent="0.35">
      <c r="A36" s="184" t="s">
        <v>2</v>
      </c>
      <c r="B36" s="184" t="s">
        <v>3</v>
      </c>
      <c r="C36" s="184" t="s">
        <v>4</v>
      </c>
      <c r="D36" s="184" t="s">
        <v>5</v>
      </c>
      <c r="E36" s="184" t="s">
        <v>88</v>
      </c>
      <c r="F36" s="258" t="s">
        <v>7</v>
      </c>
      <c r="G36" s="246" t="s">
        <v>8</v>
      </c>
      <c r="H36" s="246" t="s">
        <v>9</v>
      </c>
      <c r="I36" s="248" t="s">
        <v>10</v>
      </c>
      <c r="J36" s="250" t="s">
        <v>11</v>
      </c>
      <c r="K36" s="184" t="s">
        <v>12</v>
      </c>
      <c r="L36" s="211" t="s">
        <v>13</v>
      </c>
      <c r="M36" s="184" t="s">
        <v>0</v>
      </c>
      <c r="N36" s="202" t="s">
        <v>14</v>
      </c>
      <c r="O36" s="205" t="s">
        <v>15</v>
      </c>
      <c r="P36" s="205" t="s">
        <v>16</v>
      </c>
      <c r="Q36" s="208" t="s">
        <v>17</v>
      </c>
      <c r="R36" s="205" t="s">
        <v>89</v>
      </c>
      <c r="S36" s="187" t="s">
        <v>18</v>
      </c>
      <c r="T36" s="260" t="s">
        <v>19</v>
      </c>
      <c r="U36" s="261"/>
      <c r="V36" s="262"/>
      <c r="W36" s="193" t="s">
        <v>20</v>
      </c>
      <c r="X36" s="184" t="s">
        <v>21</v>
      </c>
      <c r="Y36" s="144"/>
    </row>
    <row r="37" spans="1:25" ht="18" thickBot="1" x14ac:dyDescent="0.35">
      <c r="A37" s="185"/>
      <c r="B37" s="185"/>
      <c r="C37" s="185"/>
      <c r="D37" s="185"/>
      <c r="E37" s="185"/>
      <c r="F37" s="215"/>
      <c r="G37" s="218"/>
      <c r="H37" s="218"/>
      <c r="I37" s="197"/>
      <c r="J37" s="200"/>
      <c r="K37" s="185"/>
      <c r="L37" s="212"/>
      <c r="M37" s="185"/>
      <c r="N37" s="203"/>
      <c r="O37" s="206"/>
      <c r="P37" s="207"/>
      <c r="Q37" s="244"/>
      <c r="R37" s="245"/>
      <c r="S37" s="188"/>
      <c r="T37" s="6">
        <v>201</v>
      </c>
      <c r="U37" s="6">
        <v>102</v>
      </c>
      <c r="V37" s="7" t="s">
        <v>22</v>
      </c>
      <c r="W37" s="194"/>
      <c r="X37" s="185"/>
      <c r="Y37" s="144"/>
    </row>
    <row r="38" spans="1:25" ht="45.75" thickBot="1" x14ac:dyDescent="0.35">
      <c r="A38" s="186"/>
      <c r="B38" s="186"/>
      <c r="C38" s="186"/>
      <c r="D38" s="186"/>
      <c r="E38" s="186"/>
      <c r="F38" s="259"/>
      <c r="G38" s="247"/>
      <c r="H38" s="247"/>
      <c r="I38" s="249"/>
      <c r="J38" s="251"/>
      <c r="K38" s="186"/>
      <c r="L38" s="213"/>
      <c r="M38" s="186"/>
      <c r="N38" s="204"/>
      <c r="O38" s="207"/>
      <c r="P38" s="183" t="s">
        <v>23</v>
      </c>
      <c r="Q38" s="8" t="s">
        <v>24</v>
      </c>
      <c r="R38" s="87" t="s">
        <v>25</v>
      </c>
      <c r="S38" s="189"/>
      <c r="T38" s="88" t="s">
        <v>26</v>
      </c>
      <c r="U38" s="88" t="s">
        <v>27</v>
      </c>
      <c r="V38" s="88" t="s">
        <v>28</v>
      </c>
      <c r="W38" s="195"/>
      <c r="X38" s="186"/>
      <c r="Y38" s="144"/>
    </row>
    <row r="39" spans="1:25" ht="17.25" x14ac:dyDescent="0.3">
      <c r="A39" s="10">
        <f>(A28+1)</f>
        <v>23</v>
      </c>
      <c r="B39" s="11">
        <v>9901434004</v>
      </c>
      <c r="C39" s="10" t="s">
        <v>90</v>
      </c>
      <c r="D39" s="89" t="s">
        <v>91</v>
      </c>
      <c r="E39" s="90" t="s">
        <v>92</v>
      </c>
      <c r="F39" s="90">
        <v>1416288</v>
      </c>
      <c r="G39" s="91">
        <v>1818242050101</v>
      </c>
      <c r="H39" s="90"/>
      <c r="I39" s="92"/>
      <c r="J39" s="90">
        <v>3216004486</v>
      </c>
      <c r="K39" s="17" t="s">
        <v>93</v>
      </c>
      <c r="L39" s="93" t="s">
        <v>94</v>
      </c>
      <c r="M39" s="93" t="s">
        <v>95</v>
      </c>
      <c r="N39" s="94">
        <v>71.400000000000006</v>
      </c>
      <c r="O39" s="10">
        <v>31</v>
      </c>
      <c r="P39" s="21">
        <v>836.6</v>
      </c>
      <c r="Q39" s="22">
        <f t="shared" ref="Q39:Q92" si="9">+N39*O39</f>
        <v>2213.4</v>
      </c>
      <c r="R39" s="23">
        <v>250</v>
      </c>
      <c r="S39" s="24">
        <f>P39+Q39+R39</f>
        <v>3300</v>
      </c>
      <c r="T39" s="25">
        <f t="shared" ref="T39:T92" si="10">ROUND((P39+Q39)*4.83%,2)</f>
        <v>147.32</v>
      </c>
      <c r="U39" s="25">
        <v>0</v>
      </c>
      <c r="V39" s="25">
        <v>0</v>
      </c>
      <c r="W39" s="25">
        <f t="shared" ref="W39:W68" si="11">ROUND(SUM(T39:V39),2)</f>
        <v>147.32</v>
      </c>
      <c r="X39" s="27">
        <f t="shared" ref="X39:X92" si="12">ROUND(S39-W39,2)</f>
        <v>3152.68</v>
      </c>
      <c r="Y39" s="144"/>
    </row>
    <row r="40" spans="1:25" ht="17.25" x14ac:dyDescent="0.3">
      <c r="A40" s="28">
        <f>(A39)+1</f>
        <v>24</v>
      </c>
      <c r="B40" s="29">
        <v>990099342</v>
      </c>
      <c r="C40" s="28" t="s">
        <v>96</v>
      </c>
      <c r="D40" s="95" t="s">
        <v>91</v>
      </c>
      <c r="E40" s="48" t="s">
        <v>92</v>
      </c>
      <c r="F40" s="48">
        <v>1416292</v>
      </c>
      <c r="G40" s="50">
        <v>2354009980502</v>
      </c>
      <c r="H40" s="48"/>
      <c r="I40" s="96"/>
      <c r="J40" s="48">
        <v>3287036510</v>
      </c>
      <c r="K40" s="53" t="s">
        <v>97</v>
      </c>
      <c r="L40" s="36">
        <v>43101</v>
      </c>
      <c r="M40" s="47" t="s">
        <v>95</v>
      </c>
      <c r="N40" s="38">
        <v>71.400000000000006</v>
      </c>
      <c r="O40" s="28">
        <v>31</v>
      </c>
      <c r="P40" s="39">
        <v>836.6</v>
      </c>
      <c r="Q40" s="40">
        <f t="shared" si="9"/>
        <v>2213.4</v>
      </c>
      <c r="R40" s="41">
        <v>250</v>
      </c>
      <c r="S40" s="42">
        <f t="shared" ref="S40:S92" si="13">P40+Q40+R40</f>
        <v>3300</v>
      </c>
      <c r="T40" s="43">
        <f t="shared" si="10"/>
        <v>147.32</v>
      </c>
      <c r="U40" s="43">
        <v>0</v>
      </c>
      <c r="V40" s="97">
        <v>351.72</v>
      </c>
      <c r="W40" s="43">
        <f t="shared" si="11"/>
        <v>499.04</v>
      </c>
      <c r="X40" s="45">
        <f t="shared" si="12"/>
        <v>2800.96</v>
      </c>
      <c r="Y40" s="144"/>
    </row>
    <row r="41" spans="1:25" ht="17.25" x14ac:dyDescent="0.3">
      <c r="A41" s="28">
        <f t="shared" ref="A41:A60" si="14">(A40)+1</f>
        <v>25</v>
      </c>
      <c r="B41" s="29">
        <v>990099324</v>
      </c>
      <c r="C41" s="28" t="s">
        <v>98</v>
      </c>
      <c r="D41" s="95" t="s">
        <v>91</v>
      </c>
      <c r="E41" s="48" t="s">
        <v>92</v>
      </c>
      <c r="F41" s="48">
        <v>1416293</v>
      </c>
      <c r="G41" s="50">
        <v>1792429540117</v>
      </c>
      <c r="H41" s="48"/>
      <c r="I41" s="96"/>
      <c r="J41" s="48">
        <v>3229011973</v>
      </c>
      <c r="K41" s="53" t="s">
        <v>99</v>
      </c>
      <c r="L41" s="36">
        <v>42370</v>
      </c>
      <c r="M41" s="47" t="s">
        <v>95</v>
      </c>
      <c r="N41" s="38">
        <v>71.400000000000006</v>
      </c>
      <c r="O41" s="28">
        <v>31</v>
      </c>
      <c r="P41" s="39">
        <v>836.6</v>
      </c>
      <c r="Q41" s="40">
        <f t="shared" si="9"/>
        <v>2213.4</v>
      </c>
      <c r="R41" s="41">
        <v>250</v>
      </c>
      <c r="S41" s="42">
        <f t="shared" si="13"/>
        <v>3300</v>
      </c>
      <c r="T41" s="43">
        <f t="shared" si="10"/>
        <v>147.32</v>
      </c>
      <c r="U41" s="43">
        <v>0</v>
      </c>
      <c r="V41" s="43">
        <v>0</v>
      </c>
      <c r="W41" s="43">
        <f t="shared" si="11"/>
        <v>147.32</v>
      </c>
      <c r="X41" s="45">
        <f t="shared" si="12"/>
        <v>3152.68</v>
      </c>
      <c r="Y41" s="144"/>
    </row>
    <row r="42" spans="1:25" ht="17.25" x14ac:dyDescent="0.3">
      <c r="A42" s="28">
        <f t="shared" si="14"/>
        <v>26</v>
      </c>
      <c r="B42" s="29">
        <v>9901434000</v>
      </c>
      <c r="C42" s="28" t="s">
        <v>100</v>
      </c>
      <c r="D42" s="95" t="s">
        <v>91</v>
      </c>
      <c r="E42" s="48" t="s">
        <v>101</v>
      </c>
      <c r="F42" s="48">
        <v>1416289</v>
      </c>
      <c r="G42" s="50">
        <v>2239122551220</v>
      </c>
      <c r="H42" s="48"/>
      <c r="I42" s="96"/>
      <c r="J42" s="48">
        <v>3216004367</v>
      </c>
      <c r="K42" s="35" t="s">
        <v>102</v>
      </c>
      <c r="L42" s="36">
        <v>39084</v>
      </c>
      <c r="M42" s="47" t="s">
        <v>95</v>
      </c>
      <c r="N42" s="38">
        <v>71.400000000000006</v>
      </c>
      <c r="O42" s="28">
        <v>31</v>
      </c>
      <c r="P42" s="39">
        <v>836.6</v>
      </c>
      <c r="Q42" s="40">
        <f t="shared" si="9"/>
        <v>2213.4</v>
      </c>
      <c r="R42" s="41">
        <v>250</v>
      </c>
      <c r="S42" s="42">
        <f t="shared" si="13"/>
        <v>3300</v>
      </c>
      <c r="T42" s="43">
        <f t="shared" si="10"/>
        <v>147.32</v>
      </c>
      <c r="U42" s="43">
        <v>0</v>
      </c>
      <c r="V42" s="43">
        <v>0</v>
      </c>
      <c r="W42" s="43">
        <f t="shared" si="11"/>
        <v>147.32</v>
      </c>
      <c r="X42" s="45">
        <f t="shared" si="12"/>
        <v>3152.68</v>
      </c>
      <c r="Y42" s="144"/>
    </row>
    <row r="43" spans="1:25" ht="17.25" x14ac:dyDescent="0.3">
      <c r="A43" s="28">
        <f t="shared" si="14"/>
        <v>27</v>
      </c>
      <c r="B43" s="29">
        <v>990099337</v>
      </c>
      <c r="C43" s="28" t="s">
        <v>103</v>
      </c>
      <c r="D43" s="95" t="s">
        <v>91</v>
      </c>
      <c r="E43" s="48" t="s">
        <v>104</v>
      </c>
      <c r="F43" s="48">
        <v>1416290</v>
      </c>
      <c r="G43" s="50">
        <v>1632375140501</v>
      </c>
      <c r="H43" s="48"/>
      <c r="I43" s="96"/>
      <c r="J43" s="48">
        <v>3216008208</v>
      </c>
      <c r="K43" s="35" t="s">
        <v>105</v>
      </c>
      <c r="L43" s="36">
        <v>43101</v>
      </c>
      <c r="M43" s="47" t="s">
        <v>95</v>
      </c>
      <c r="N43" s="38">
        <v>71.400000000000006</v>
      </c>
      <c r="O43" s="28">
        <v>31</v>
      </c>
      <c r="P43" s="39">
        <v>836.6</v>
      </c>
      <c r="Q43" s="40">
        <f t="shared" si="9"/>
        <v>2213.4</v>
      </c>
      <c r="R43" s="41">
        <v>250</v>
      </c>
      <c r="S43" s="42">
        <f t="shared" si="13"/>
        <v>3300</v>
      </c>
      <c r="T43" s="43">
        <f t="shared" si="10"/>
        <v>147.32</v>
      </c>
      <c r="U43" s="43">
        <v>518.28</v>
      </c>
      <c r="V43" s="43">
        <v>0</v>
      </c>
      <c r="W43" s="43">
        <f t="shared" si="11"/>
        <v>665.6</v>
      </c>
      <c r="X43" s="45">
        <f t="shared" si="12"/>
        <v>2634.4</v>
      </c>
      <c r="Y43" s="144"/>
    </row>
    <row r="44" spans="1:25" ht="17.25" x14ac:dyDescent="0.3">
      <c r="A44" s="28">
        <f t="shared" si="14"/>
        <v>28</v>
      </c>
      <c r="B44" s="29">
        <v>9901433999</v>
      </c>
      <c r="C44" s="28" t="s">
        <v>106</v>
      </c>
      <c r="D44" s="95" t="s">
        <v>91</v>
      </c>
      <c r="E44" s="48" t="s">
        <v>104</v>
      </c>
      <c r="F44" s="48">
        <v>1416291</v>
      </c>
      <c r="G44" s="50">
        <v>2322327921220</v>
      </c>
      <c r="H44" s="48"/>
      <c r="I44" s="96"/>
      <c r="J44" s="48">
        <v>3661022607</v>
      </c>
      <c r="K44" s="35" t="s">
        <v>107</v>
      </c>
      <c r="L44" s="98">
        <v>38718</v>
      </c>
      <c r="M44" s="47" t="s">
        <v>95</v>
      </c>
      <c r="N44" s="38">
        <v>71.400000000000006</v>
      </c>
      <c r="O44" s="28">
        <v>31</v>
      </c>
      <c r="P44" s="39">
        <v>836.6</v>
      </c>
      <c r="Q44" s="40">
        <f t="shared" si="9"/>
        <v>2213.4</v>
      </c>
      <c r="R44" s="41">
        <v>250</v>
      </c>
      <c r="S44" s="42">
        <f t="shared" si="13"/>
        <v>3300</v>
      </c>
      <c r="T44" s="43">
        <f t="shared" si="10"/>
        <v>147.32</v>
      </c>
      <c r="U44" s="43">
        <v>0</v>
      </c>
      <c r="V44" s="43">
        <v>0</v>
      </c>
      <c r="W44" s="43">
        <f t="shared" si="11"/>
        <v>147.32</v>
      </c>
      <c r="X44" s="45">
        <f t="shared" si="12"/>
        <v>3152.68</v>
      </c>
      <c r="Y44" s="144"/>
    </row>
    <row r="45" spans="1:25" ht="17.25" x14ac:dyDescent="0.3">
      <c r="A45" s="28">
        <f t="shared" si="14"/>
        <v>29</v>
      </c>
      <c r="B45" s="29">
        <v>9901106084</v>
      </c>
      <c r="C45" s="28" t="s">
        <v>108</v>
      </c>
      <c r="D45" s="95" t="s">
        <v>91</v>
      </c>
      <c r="E45" s="48" t="s">
        <v>104</v>
      </c>
      <c r="F45" s="48">
        <v>1416296</v>
      </c>
      <c r="G45" s="50">
        <v>1654571550115</v>
      </c>
      <c r="H45" s="48"/>
      <c r="I45" s="96"/>
      <c r="J45" s="48">
        <v>3532007563</v>
      </c>
      <c r="K45" s="35" t="s">
        <v>109</v>
      </c>
      <c r="L45" s="98">
        <v>41184</v>
      </c>
      <c r="M45" s="47" t="s">
        <v>95</v>
      </c>
      <c r="N45" s="38">
        <v>71.400000000000006</v>
      </c>
      <c r="O45" s="28">
        <v>31</v>
      </c>
      <c r="P45" s="39">
        <v>836.6</v>
      </c>
      <c r="Q45" s="40">
        <f t="shared" si="9"/>
        <v>2213.4</v>
      </c>
      <c r="R45" s="41">
        <v>250</v>
      </c>
      <c r="S45" s="42">
        <f t="shared" si="13"/>
        <v>3300</v>
      </c>
      <c r="T45" s="43">
        <f t="shared" si="10"/>
        <v>147.32</v>
      </c>
      <c r="U45" s="43">
        <v>0</v>
      </c>
      <c r="V45" s="43">
        <v>0</v>
      </c>
      <c r="W45" s="43">
        <f t="shared" si="11"/>
        <v>147.32</v>
      </c>
      <c r="X45" s="45">
        <f t="shared" si="12"/>
        <v>3152.68</v>
      </c>
      <c r="Y45" s="144"/>
    </row>
    <row r="46" spans="1:25" ht="17.25" x14ac:dyDescent="0.3">
      <c r="A46" s="28">
        <f t="shared" si="14"/>
        <v>30</v>
      </c>
      <c r="B46" s="29">
        <v>9901347851</v>
      </c>
      <c r="C46" s="28" t="s">
        <v>110</v>
      </c>
      <c r="D46" s="95" t="s">
        <v>91</v>
      </c>
      <c r="E46" s="48" t="s">
        <v>104</v>
      </c>
      <c r="F46" s="48">
        <v>1416297</v>
      </c>
      <c r="G46" s="50">
        <v>1964279831411</v>
      </c>
      <c r="H46" s="48"/>
      <c r="I46" s="96"/>
      <c r="J46" s="48">
        <v>3216034565</v>
      </c>
      <c r="K46" s="53" t="s">
        <v>111</v>
      </c>
      <c r="L46" s="36">
        <v>43101</v>
      </c>
      <c r="M46" s="47" t="s">
        <v>95</v>
      </c>
      <c r="N46" s="38">
        <v>71.400000000000006</v>
      </c>
      <c r="O46" s="28">
        <v>31</v>
      </c>
      <c r="P46" s="39">
        <v>836.6</v>
      </c>
      <c r="Q46" s="40">
        <f t="shared" si="9"/>
        <v>2213.4</v>
      </c>
      <c r="R46" s="41">
        <v>250</v>
      </c>
      <c r="S46" s="42">
        <f t="shared" si="13"/>
        <v>3300</v>
      </c>
      <c r="T46" s="43">
        <f t="shared" si="10"/>
        <v>147.32</v>
      </c>
      <c r="U46" s="43">
        <v>0</v>
      </c>
      <c r="V46" s="43">
        <v>0</v>
      </c>
      <c r="W46" s="43">
        <f t="shared" si="11"/>
        <v>147.32</v>
      </c>
      <c r="X46" s="45">
        <f t="shared" si="12"/>
        <v>3152.68</v>
      </c>
      <c r="Y46" s="144"/>
    </row>
    <row r="47" spans="1:25" ht="17.25" x14ac:dyDescent="0.3">
      <c r="A47" s="28">
        <f t="shared" si="14"/>
        <v>31</v>
      </c>
      <c r="B47" s="29">
        <v>9901434001</v>
      </c>
      <c r="C47" s="28" t="s">
        <v>112</v>
      </c>
      <c r="D47" s="95" t="s">
        <v>91</v>
      </c>
      <c r="E47" s="48" t="s">
        <v>101</v>
      </c>
      <c r="F47" s="48">
        <v>1416295</v>
      </c>
      <c r="G47" s="50">
        <v>1669246871007</v>
      </c>
      <c r="H47" s="48"/>
      <c r="I47" s="96"/>
      <c r="J47" s="48">
        <v>3216001475</v>
      </c>
      <c r="K47" s="35" t="s">
        <v>113</v>
      </c>
      <c r="L47" s="36">
        <v>38384</v>
      </c>
      <c r="M47" s="47" t="s">
        <v>95</v>
      </c>
      <c r="N47" s="38">
        <v>71.400000000000006</v>
      </c>
      <c r="O47" s="28">
        <v>31</v>
      </c>
      <c r="P47" s="39">
        <v>836.6</v>
      </c>
      <c r="Q47" s="40">
        <f t="shared" si="9"/>
        <v>2213.4</v>
      </c>
      <c r="R47" s="41">
        <v>250</v>
      </c>
      <c r="S47" s="42">
        <f t="shared" si="13"/>
        <v>3300</v>
      </c>
      <c r="T47" s="43">
        <f t="shared" si="10"/>
        <v>147.32</v>
      </c>
      <c r="U47" s="43">
        <v>0</v>
      </c>
      <c r="V47" s="43">
        <v>0</v>
      </c>
      <c r="W47" s="43">
        <f t="shared" si="11"/>
        <v>147.32</v>
      </c>
      <c r="X47" s="45">
        <f t="shared" si="12"/>
        <v>3152.68</v>
      </c>
      <c r="Y47" s="144"/>
    </row>
    <row r="48" spans="1:25" ht="17.25" x14ac:dyDescent="0.3">
      <c r="A48" s="28">
        <f t="shared" si="14"/>
        <v>32</v>
      </c>
      <c r="B48" s="29">
        <v>9901434002</v>
      </c>
      <c r="C48" s="28" t="s">
        <v>114</v>
      </c>
      <c r="D48" s="95" t="s">
        <v>91</v>
      </c>
      <c r="E48" s="48" t="s">
        <v>101</v>
      </c>
      <c r="F48" s="48">
        <v>1416325</v>
      </c>
      <c r="G48" s="50">
        <v>1962382771014</v>
      </c>
      <c r="H48" s="48"/>
      <c r="I48" s="96"/>
      <c r="J48" s="48">
        <v>3216001439</v>
      </c>
      <c r="K48" s="35" t="s">
        <v>115</v>
      </c>
      <c r="L48" s="36">
        <v>37681</v>
      </c>
      <c r="M48" s="47" t="s">
        <v>95</v>
      </c>
      <c r="N48" s="38">
        <v>71.400000000000006</v>
      </c>
      <c r="O48" s="28">
        <v>31</v>
      </c>
      <c r="P48" s="39">
        <v>836.6</v>
      </c>
      <c r="Q48" s="40">
        <f t="shared" si="9"/>
        <v>2213.4</v>
      </c>
      <c r="R48" s="41">
        <v>250</v>
      </c>
      <c r="S48" s="42">
        <f t="shared" si="13"/>
        <v>3300</v>
      </c>
      <c r="T48" s="43">
        <f t="shared" si="10"/>
        <v>147.32</v>
      </c>
      <c r="U48" s="43">
        <v>0</v>
      </c>
      <c r="V48" s="43">
        <v>0</v>
      </c>
      <c r="W48" s="43">
        <f t="shared" si="11"/>
        <v>147.32</v>
      </c>
      <c r="X48" s="45">
        <f t="shared" si="12"/>
        <v>3152.68</v>
      </c>
      <c r="Y48" s="144"/>
    </row>
    <row r="49" spans="1:25" ht="17.25" x14ac:dyDescent="0.3">
      <c r="A49" s="28">
        <f t="shared" si="14"/>
        <v>33</v>
      </c>
      <c r="B49" s="29">
        <v>9901433972</v>
      </c>
      <c r="C49" s="28" t="s">
        <v>116</v>
      </c>
      <c r="D49" s="95" t="s">
        <v>91</v>
      </c>
      <c r="E49" s="48" t="s">
        <v>101</v>
      </c>
      <c r="F49" s="48">
        <v>1416327</v>
      </c>
      <c r="G49" s="50">
        <v>1826488930506</v>
      </c>
      <c r="H49" s="48"/>
      <c r="I49" s="96"/>
      <c r="J49" s="48">
        <v>3137135315</v>
      </c>
      <c r="K49" s="35" t="s">
        <v>117</v>
      </c>
      <c r="L49" s="36">
        <v>37681</v>
      </c>
      <c r="M49" s="47" t="s">
        <v>95</v>
      </c>
      <c r="N49" s="38">
        <v>71.400000000000006</v>
      </c>
      <c r="O49" s="28">
        <v>31</v>
      </c>
      <c r="P49" s="39">
        <v>836.6</v>
      </c>
      <c r="Q49" s="40">
        <f t="shared" si="9"/>
        <v>2213.4</v>
      </c>
      <c r="R49" s="41">
        <v>250</v>
      </c>
      <c r="S49" s="42">
        <f t="shared" si="13"/>
        <v>3300</v>
      </c>
      <c r="T49" s="43">
        <f t="shared" si="10"/>
        <v>147.32</v>
      </c>
      <c r="U49" s="43">
        <v>0</v>
      </c>
      <c r="V49" s="43">
        <v>0</v>
      </c>
      <c r="W49" s="43">
        <f t="shared" si="11"/>
        <v>147.32</v>
      </c>
      <c r="X49" s="45">
        <f t="shared" si="12"/>
        <v>3152.68</v>
      </c>
      <c r="Y49" s="144"/>
    </row>
    <row r="50" spans="1:25" ht="17.25" x14ac:dyDescent="0.3">
      <c r="A50" s="28">
        <f t="shared" si="14"/>
        <v>34</v>
      </c>
      <c r="B50" s="29">
        <v>9901355144</v>
      </c>
      <c r="C50" s="28" t="s">
        <v>118</v>
      </c>
      <c r="D50" s="95" t="s">
        <v>91</v>
      </c>
      <c r="E50" s="48" t="s">
        <v>101</v>
      </c>
      <c r="F50" s="48">
        <v>1416329</v>
      </c>
      <c r="G50" s="50">
        <v>1724504891607</v>
      </c>
      <c r="H50" s="48"/>
      <c r="I50" s="96"/>
      <c r="J50" s="48">
        <v>3287036524</v>
      </c>
      <c r="K50" s="53" t="s">
        <v>119</v>
      </c>
      <c r="L50" s="98">
        <v>42887</v>
      </c>
      <c r="M50" s="47" t="s">
        <v>95</v>
      </c>
      <c r="N50" s="38">
        <v>71.400000000000006</v>
      </c>
      <c r="O50" s="28">
        <v>31</v>
      </c>
      <c r="P50" s="39">
        <v>836.6</v>
      </c>
      <c r="Q50" s="40">
        <f t="shared" si="9"/>
        <v>2213.4</v>
      </c>
      <c r="R50" s="41">
        <v>250</v>
      </c>
      <c r="S50" s="42">
        <f t="shared" si="13"/>
        <v>3300</v>
      </c>
      <c r="T50" s="43">
        <f t="shared" si="10"/>
        <v>147.32</v>
      </c>
      <c r="U50" s="43">
        <v>0</v>
      </c>
      <c r="V50" s="43">
        <v>0</v>
      </c>
      <c r="W50" s="43">
        <f t="shared" si="11"/>
        <v>147.32</v>
      </c>
      <c r="X50" s="45">
        <f t="shared" si="12"/>
        <v>3152.68</v>
      </c>
      <c r="Y50" s="144"/>
    </row>
    <row r="51" spans="1:25" ht="17.25" x14ac:dyDescent="0.3">
      <c r="A51" s="28">
        <f t="shared" si="14"/>
        <v>35</v>
      </c>
      <c r="B51" s="29">
        <v>9901451122</v>
      </c>
      <c r="C51" s="28" t="s">
        <v>120</v>
      </c>
      <c r="D51" s="95" t="s">
        <v>91</v>
      </c>
      <c r="E51" s="48" t="s">
        <v>101</v>
      </c>
      <c r="F51" s="48">
        <v>1416330</v>
      </c>
      <c r="G51" s="50">
        <v>3761769030101</v>
      </c>
      <c r="H51" s="48"/>
      <c r="I51" s="96"/>
      <c r="J51" s="48">
        <v>3153050750</v>
      </c>
      <c r="K51" s="35" t="s">
        <v>121</v>
      </c>
      <c r="L51" s="36">
        <v>42370</v>
      </c>
      <c r="M51" s="47" t="s">
        <v>95</v>
      </c>
      <c r="N51" s="38">
        <v>71.400000000000006</v>
      </c>
      <c r="O51" s="28">
        <v>31</v>
      </c>
      <c r="P51" s="39">
        <v>836.6</v>
      </c>
      <c r="Q51" s="40">
        <f t="shared" si="9"/>
        <v>2213.4</v>
      </c>
      <c r="R51" s="41">
        <v>250</v>
      </c>
      <c r="S51" s="42">
        <f t="shared" si="13"/>
        <v>3300</v>
      </c>
      <c r="T51" s="43">
        <f t="shared" si="10"/>
        <v>147.32</v>
      </c>
      <c r="U51" s="43">
        <v>0</v>
      </c>
      <c r="V51" s="43">
        <v>0</v>
      </c>
      <c r="W51" s="43">
        <f t="shared" si="11"/>
        <v>147.32</v>
      </c>
      <c r="X51" s="45">
        <f t="shared" si="12"/>
        <v>3152.68</v>
      </c>
      <c r="Y51" s="144"/>
    </row>
    <row r="52" spans="1:25" ht="17.25" x14ac:dyDescent="0.3">
      <c r="A52" s="28">
        <f t="shared" si="14"/>
        <v>36</v>
      </c>
      <c r="B52" s="29">
        <v>9901110190</v>
      </c>
      <c r="C52" s="28" t="s">
        <v>122</v>
      </c>
      <c r="D52" s="95" t="s">
        <v>91</v>
      </c>
      <c r="E52" s="48" t="s">
        <v>101</v>
      </c>
      <c r="F52" s="48">
        <v>1416331</v>
      </c>
      <c r="G52" s="50">
        <v>2622216080608</v>
      </c>
      <c r="H52" s="48"/>
      <c r="I52" s="96"/>
      <c r="J52" s="48">
        <v>3493030662</v>
      </c>
      <c r="K52" s="53" t="s">
        <v>123</v>
      </c>
      <c r="L52" s="98">
        <v>43101</v>
      </c>
      <c r="M52" s="47" t="s">
        <v>95</v>
      </c>
      <c r="N52" s="38">
        <v>71.400000000000006</v>
      </c>
      <c r="O52" s="28">
        <v>31</v>
      </c>
      <c r="P52" s="39">
        <v>836.6</v>
      </c>
      <c r="Q52" s="40">
        <f t="shared" si="9"/>
        <v>2213.4</v>
      </c>
      <c r="R52" s="41">
        <v>250</v>
      </c>
      <c r="S52" s="42">
        <f t="shared" si="13"/>
        <v>3300</v>
      </c>
      <c r="T52" s="43">
        <f t="shared" si="10"/>
        <v>147.32</v>
      </c>
      <c r="U52" s="43">
        <v>0</v>
      </c>
      <c r="V52" s="43">
        <v>0</v>
      </c>
      <c r="W52" s="43">
        <f t="shared" si="11"/>
        <v>147.32</v>
      </c>
      <c r="X52" s="45">
        <f t="shared" si="12"/>
        <v>3152.68</v>
      </c>
      <c r="Y52" s="144"/>
    </row>
    <row r="53" spans="1:25" ht="17.25" x14ac:dyDescent="0.3">
      <c r="A53" s="28">
        <f t="shared" si="14"/>
        <v>37</v>
      </c>
      <c r="B53" s="29">
        <v>9901001016</v>
      </c>
      <c r="C53" s="28" t="s">
        <v>124</v>
      </c>
      <c r="D53" s="95" t="s">
        <v>91</v>
      </c>
      <c r="E53" s="48" t="s">
        <v>101</v>
      </c>
      <c r="F53" s="48">
        <v>1416294</v>
      </c>
      <c r="G53" s="50">
        <v>1914238580117</v>
      </c>
      <c r="H53" s="48"/>
      <c r="I53" s="96"/>
      <c r="J53" s="48">
        <v>3229011703</v>
      </c>
      <c r="K53" s="99" t="s">
        <v>125</v>
      </c>
      <c r="L53" s="98">
        <v>43101</v>
      </c>
      <c r="M53" s="47" t="s">
        <v>95</v>
      </c>
      <c r="N53" s="38">
        <v>71.400000000000006</v>
      </c>
      <c r="O53" s="28">
        <v>31</v>
      </c>
      <c r="P53" s="39">
        <v>836.6</v>
      </c>
      <c r="Q53" s="40">
        <f t="shared" si="9"/>
        <v>2213.4</v>
      </c>
      <c r="R53" s="41">
        <v>250</v>
      </c>
      <c r="S53" s="42">
        <f t="shared" si="13"/>
        <v>3300</v>
      </c>
      <c r="T53" s="43">
        <f t="shared" si="10"/>
        <v>147.32</v>
      </c>
      <c r="U53" s="43">
        <v>0</v>
      </c>
      <c r="V53" s="43">
        <v>0</v>
      </c>
      <c r="W53" s="43">
        <f t="shared" si="11"/>
        <v>147.32</v>
      </c>
      <c r="X53" s="45">
        <f t="shared" si="12"/>
        <v>3152.68</v>
      </c>
      <c r="Y53" s="144"/>
    </row>
    <row r="54" spans="1:25" ht="17.25" x14ac:dyDescent="0.3">
      <c r="A54" s="28">
        <f t="shared" si="14"/>
        <v>38</v>
      </c>
      <c r="B54" s="29">
        <v>9901000969</v>
      </c>
      <c r="C54" s="28" t="s">
        <v>126</v>
      </c>
      <c r="D54" s="95" t="s">
        <v>91</v>
      </c>
      <c r="E54" s="48" t="s">
        <v>101</v>
      </c>
      <c r="F54" s="48">
        <v>1416298</v>
      </c>
      <c r="G54" s="50">
        <v>1854499720117</v>
      </c>
      <c r="H54" s="48"/>
      <c r="I54" s="96"/>
      <c r="J54" s="48">
        <v>3229010483</v>
      </c>
      <c r="K54" s="53" t="s">
        <v>127</v>
      </c>
      <c r="L54" s="98">
        <v>43101</v>
      </c>
      <c r="M54" s="47" t="s">
        <v>95</v>
      </c>
      <c r="N54" s="38">
        <v>71.400000000000006</v>
      </c>
      <c r="O54" s="28">
        <v>31</v>
      </c>
      <c r="P54" s="39">
        <v>836.6</v>
      </c>
      <c r="Q54" s="40">
        <f t="shared" si="9"/>
        <v>2213.4</v>
      </c>
      <c r="R54" s="41">
        <v>250</v>
      </c>
      <c r="S54" s="42">
        <f t="shared" si="13"/>
        <v>3300</v>
      </c>
      <c r="T54" s="43">
        <f t="shared" si="10"/>
        <v>147.32</v>
      </c>
      <c r="U54" s="43">
        <v>0</v>
      </c>
      <c r="V54" s="43">
        <v>351.72</v>
      </c>
      <c r="W54" s="43">
        <f t="shared" si="11"/>
        <v>499.04</v>
      </c>
      <c r="X54" s="45">
        <f t="shared" si="12"/>
        <v>2800.96</v>
      </c>
      <c r="Y54" s="144"/>
    </row>
    <row r="55" spans="1:25" ht="17.25" x14ac:dyDescent="0.3">
      <c r="A55" s="28">
        <f t="shared" si="14"/>
        <v>39</v>
      </c>
      <c r="B55" s="29">
        <v>9901197067</v>
      </c>
      <c r="C55" s="28" t="s">
        <v>128</v>
      </c>
      <c r="D55" s="95" t="s">
        <v>91</v>
      </c>
      <c r="E55" s="48" t="s">
        <v>101</v>
      </c>
      <c r="F55" s="48">
        <v>1416300</v>
      </c>
      <c r="G55" s="50">
        <v>2176923460501</v>
      </c>
      <c r="H55" s="48"/>
      <c r="I55" s="96"/>
      <c r="J55" s="48">
        <v>3287027181</v>
      </c>
      <c r="K55" s="53" t="s">
        <v>129</v>
      </c>
      <c r="L55" s="98">
        <v>43101</v>
      </c>
      <c r="M55" s="47" t="s">
        <v>95</v>
      </c>
      <c r="N55" s="38">
        <v>71.400000000000006</v>
      </c>
      <c r="O55" s="28">
        <v>31</v>
      </c>
      <c r="P55" s="39">
        <v>836.6</v>
      </c>
      <c r="Q55" s="40">
        <f t="shared" si="9"/>
        <v>2213.4</v>
      </c>
      <c r="R55" s="41">
        <v>250</v>
      </c>
      <c r="S55" s="42">
        <f t="shared" si="13"/>
        <v>3300</v>
      </c>
      <c r="T55" s="43">
        <f t="shared" si="10"/>
        <v>147.32</v>
      </c>
      <c r="U55" s="43">
        <v>0</v>
      </c>
      <c r="V55" s="97">
        <v>417.6</v>
      </c>
      <c r="W55" s="43">
        <f t="shared" si="11"/>
        <v>564.91999999999996</v>
      </c>
      <c r="X55" s="45">
        <f t="shared" si="12"/>
        <v>2735.08</v>
      </c>
      <c r="Y55" s="144"/>
    </row>
    <row r="56" spans="1:25" ht="17.25" x14ac:dyDescent="0.3">
      <c r="A56" s="28">
        <f t="shared" si="14"/>
        <v>40</v>
      </c>
      <c r="B56" s="29">
        <v>9901001044</v>
      </c>
      <c r="C56" s="28" t="s">
        <v>130</v>
      </c>
      <c r="D56" s="95" t="s">
        <v>91</v>
      </c>
      <c r="E56" s="48" t="s">
        <v>101</v>
      </c>
      <c r="F56" s="48">
        <v>1416301</v>
      </c>
      <c r="G56" s="50">
        <v>1974051420207</v>
      </c>
      <c r="H56" s="48"/>
      <c r="I56" s="96"/>
      <c r="J56" s="48">
        <v>3216008414</v>
      </c>
      <c r="K56" s="53" t="s">
        <v>131</v>
      </c>
      <c r="L56" s="98">
        <v>43101</v>
      </c>
      <c r="M56" s="47" t="s">
        <v>95</v>
      </c>
      <c r="N56" s="38">
        <v>71.400000000000006</v>
      </c>
      <c r="O56" s="28">
        <v>31</v>
      </c>
      <c r="P56" s="39">
        <v>836.6</v>
      </c>
      <c r="Q56" s="40">
        <f t="shared" si="9"/>
        <v>2213.4</v>
      </c>
      <c r="R56" s="41">
        <v>250</v>
      </c>
      <c r="S56" s="42">
        <f t="shared" si="13"/>
        <v>3300</v>
      </c>
      <c r="T56" s="43">
        <f t="shared" si="10"/>
        <v>147.32</v>
      </c>
      <c r="U56" s="43">
        <v>0</v>
      </c>
      <c r="V56" s="43">
        <v>700</v>
      </c>
      <c r="W56" s="43">
        <f t="shared" si="11"/>
        <v>847.32</v>
      </c>
      <c r="X56" s="45">
        <f t="shared" si="12"/>
        <v>2452.6799999999998</v>
      </c>
      <c r="Y56" s="144"/>
    </row>
    <row r="57" spans="1:25" ht="17.25" x14ac:dyDescent="0.3">
      <c r="A57" s="28">
        <f t="shared" si="14"/>
        <v>41</v>
      </c>
      <c r="B57" s="29">
        <v>9901533112</v>
      </c>
      <c r="C57" s="28" t="s">
        <v>132</v>
      </c>
      <c r="D57" s="95" t="s">
        <v>91</v>
      </c>
      <c r="E57" s="48" t="s">
        <v>101</v>
      </c>
      <c r="F57" s="48">
        <v>1416302</v>
      </c>
      <c r="G57" s="50">
        <v>3626164930115</v>
      </c>
      <c r="H57" s="48"/>
      <c r="I57" s="96"/>
      <c r="J57" s="48">
        <v>3630035221</v>
      </c>
      <c r="K57" s="61" t="s">
        <v>133</v>
      </c>
      <c r="L57" s="98">
        <v>44564</v>
      </c>
      <c r="M57" s="47" t="s">
        <v>95</v>
      </c>
      <c r="N57" s="38">
        <v>71.400000000000006</v>
      </c>
      <c r="O57" s="28">
        <v>31</v>
      </c>
      <c r="P57" s="39">
        <v>836.6</v>
      </c>
      <c r="Q57" s="40">
        <f t="shared" si="9"/>
        <v>2213.4</v>
      </c>
      <c r="R57" s="41">
        <v>250</v>
      </c>
      <c r="S57" s="42">
        <f t="shared" si="13"/>
        <v>3300</v>
      </c>
      <c r="T57" s="43">
        <f t="shared" si="10"/>
        <v>147.32</v>
      </c>
      <c r="U57" s="43">
        <v>561.03</v>
      </c>
      <c r="V57" s="43">
        <v>0</v>
      </c>
      <c r="W57" s="43">
        <f t="shared" si="11"/>
        <v>708.35</v>
      </c>
      <c r="X57" s="45">
        <f t="shared" si="12"/>
        <v>2591.65</v>
      </c>
      <c r="Y57" s="144"/>
    </row>
    <row r="58" spans="1:25" ht="17.25" x14ac:dyDescent="0.3">
      <c r="A58" s="28">
        <f t="shared" si="14"/>
        <v>42</v>
      </c>
      <c r="B58" s="29">
        <v>9901377158</v>
      </c>
      <c r="C58" s="28" t="s">
        <v>134</v>
      </c>
      <c r="D58" s="95" t="s">
        <v>91</v>
      </c>
      <c r="E58" s="48" t="s">
        <v>101</v>
      </c>
      <c r="F58" s="48">
        <v>1416303</v>
      </c>
      <c r="G58" s="50">
        <v>1636773870503</v>
      </c>
      <c r="H58" s="48"/>
      <c r="I58" s="96"/>
      <c r="J58" s="48">
        <v>3493048208</v>
      </c>
      <c r="K58" s="53" t="s">
        <v>135</v>
      </c>
      <c r="L58" s="98">
        <v>43101</v>
      </c>
      <c r="M58" s="47" t="s">
        <v>95</v>
      </c>
      <c r="N58" s="38">
        <v>71.400000000000006</v>
      </c>
      <c r="O58" s="28">
        <v>31</v>
      </c>
      <c r="P58" s="39">
        <v>836.6</v>
      </c>
      <c r="Q58" s="40">
        <f t="shared" si="9"/>
        <v>2213.4</v>
      </c>
      <c r="R58" s="41">
        <v>250</v>
      </c>
      <c r="S58" s="42">
        <f t="shared" si="13"/>
        <v>3300</v>
      </c>
      <c r="T58" s="43">
        <f t="shared" si="10"/>
        <v>147.32</v>
      </c>
      <c r="U58" s="43">
        <v>0</v>
      </c>
      <c r="V58" s="43">
        <v>0</v>
      </c>
      <c r="W58" s="43">
        <f t="shared" si="11"/>
        <v>147.32</v>
      </c>
      <c r="X58" s="45">
        <f t="shared" si="12"/>
        <v>3152.68</v>
      </c>
      <c r="Y58" s="144"/>
    </row>
    <row r="59" spans="1:25" ht="17.25" x14ac:dyDescent="0.3">
      <c r="A59" s="28">
        <f t="shared" si="14"/>
        <v>43</v>
      </c>
      <c r="B59" s="29">
        <v>9901381938</v>
      </c>
      <c r="C59" s="28" t="s">
        <v>136</v>
      </c>
      <c r="D59" s="95" t="s">
        <v>91</v>
      </c>
      <c r="E59" s="48" t="s">
        <v>101</v>
      </c>
      <c r="F59" s="48">
        <v>1416306</v>
      </c>
      <c r="G59" s="50">
        <v>2422042280115</v>
      </c>
      <c r="H59" s="48"/>
      <c r="I59" s="96"/>
      <c r="J59" s="48">
        <v>3628011282</v>
      </c>
      <c r="K59" s="53" t="s">
        <v>137</v>
      </c>
      <c r="L59" s="98">
        <v>43101</v>
      </c>
      <c r="M59" s="47" t="s">
        <v>95</v>
      </c>
      <c r="N59" s="38">
        <v>71.400000000000006</v>
      </c>
      <c r="O59" s="28">
        <v>31</v>
      </c>
      <c r="P59" s="39">
        <v>836.6</v>
      </c>
      <c r="Q59" s="40">
        <f t="shared" si="9"/>
        <v>2213.4</v>
      </c>
      <c r="R59" s="41">
        <v>250</v>
      </c>
      <c r="S59" s="42">
        <f t="shared" si="13"/>
        <v>3300</v>
      </c>
      <c r="T59" s="43">
        <f t="shared" si="10"/>
        <v>147.32</v>
      </c>
      <c r="U59" s="43">
        <v>0</v>
      </c>
      <c r="V59" s="43">
        <v>0</v>
      </c>
      <c r="W59" s="43">
        <f t="shared" si="11"/>
        <v>147.32</v>
      </c>
      <c r="X59" s="45">
        <f t="shared" si="12"/>
        <v>3152.68</v>
      </c>
      <c r="Y59" s="144"/>
    </row>
    <row r="60" spans="1:25" ht="17.25" x14ac:dyDescent="0.3">
      <c r="A60" s="28">
        <f t="shared" si="14"/>
        <v>44</v>
      </c>
      <c r="B60" s="29">
        <v>990099359</v>
      </c>
      <c r="C60" s="28" t="s">
        <v>138</v>
      </c>
      <c r="D60" s="95" t="s">
        <v>91</v>
      </c>
      <c r="E60" s="48" t="s">
        <v>101</v>
      </c>
      <c r="F60" s="48">
        <v>1416307</v>
      </c>
      <c r="G60" s="50">
        <v>1940133240114</v>
      </c>
      <c r="H60" s="48"/>
      <c r="I60" s="96"/>
      <c r="J60" s="48">
        <v>3216003437</v>
      </c>
      <c r="K60" s="53" t="s">
        <v>139</v>
      </c>
      <c r="L60" s="98">
        <v>43101</v>
      </c>
      <c r="M60" s="47" t="s">
        <v>95</v>
      </c>
      <c r="N60" s="38">
        <v>71.400000000000006</v>
      </c>
      <c r="O60" s="28">
        <v>31</v>
      </c>
      <c r="P60" s="39">
        <v>836.6</v>
      </c>
      <c r="Q60" s="40">
        <f t="shared" si="9"/>
        <v>2213.4</v>
      </c>
      <c r="R60" s="41">
        <v>250</v>
      </c>
      <c r="S60" s="42">
        <f t="shared" si="13"/>
        <v>3300</v>
      </c>
      <c r="T60" s="43">
        <f t="shared" si="10"/>
        <v>147.32</v>
      </c>
      <c r="U60" s="43">
        <v>0</v>
      </c>
      <c r="V60" s="43">
        <v>0</v>
      </c>
      <c r="W60" s="43">
        <f t="shared" si="11"/>
        <v>147.32</v>
      </c>
      <c r="X60" s="45">
        <f t="shared" si="12"/>
        <v>3152.68</v>
      </c>
      <c r="Y60" s="144"/>
    </row>
    <row r="61" spans="1:25" ht="19.5" customHeight="1" x14ac:dyDescent="0.3">
      <c r="A61" s="28">
        <f>(A60)+1</f>
        <v>45</v>
      </c>
      <c r="B61" s="29">
        <v>9901355143</v>
      </c>
      <c r="C61" s="28" t="s">
        <v>140</v>
      </c>
      <c r="D61" s="95" t="s">
        <v>91</v>
      </c>
      <c r="E61" s="48" t="s">
        <v>101</v>
      </c>
      <c r="F61" s="48">
        <v>1416308</v>
      </c>
      <c r="G61" s="50">
        <v>2572077241210</v>
      </c>
      <c r="H61" s="48"/>
      <c r="I61" s="96"/>
      <c r="J61" s="48">
        <v>3661014699</v>
      </c>
      <c r="K61" s="53" t="s">
        <v>141</v>
      </c>
      <c r="L61" s="98">
        <v>43101</v>
      </c>
      <c r="M61" s="47" t="s">
        <v>95</v>
      </c>
      <c r="N61" s="38">
        <v>71.400000000000006</v>
      </c>
      <c r="O61" s="28">
        <v>31</v>
      </c>
      <c r="P61" s="39">
        <v>836.6</v>
      </c>
      <c r="Q61" s="40">
        <f t="shared" si="9"/>
        <v>2213.4</v>
      </c>
      <c r="R61" s="41">
        <v>250</v>
      </c>
      <c r="S61" s="42">
        <f t="shared" si="13"/>
        <v>3300</v>
      </c>
      <c r="T61" s="43">
        <f t="shared" si="10"/>
        <v>147.32</v>
      </c>
      <c r="U61" s="43">
        <v>0</v>
      </c>
      <c r="V61" s="43">
        <v>0</v>
      </c>
      <c r="W61" s="43">
        <f t="shared" si="11"/>
        <v>147.32</v>
      </c>
      <c r="X61" s="45">
        <f t="shared" si="12"/>
        <v>3152.68</v>
      </c>
      <c r="Y61" s="144"/>
    </row>
    <row r="62" spans="1:25" ht="17.25" x14ac:dyDescent="0.3">
      <c r="A62" s="28">
        <f t="shared" ref="A62:A92" si="15">(A61)+1</f>
        <v>46</v>
      </c>
      <c r="B62" s="29">
        <v>9901390586</v>
      </c>
      <c r="C62" s="28" t="s">
        <v>142</v>
      </c>
      <c r="D62" s="95" t="s">
        <v>91</v>
      </c>
      <c r="E62" s="48" t="s">
        <v>101</v>
      </c>
      <c r="F62" s="48">
        <v>1416311</v>
      </c>
      <c r="G62" s="50">
        <v>2526787370101</v>
      </c>
      <c r="H62" s="48"/>
      <c r="I62" s="96"/>
      <c r="J62" s="48">
        <v>3216033718</v>
      </c>
      <c r="K62" s="35" t="s">
        <v>143</v>
      </c>
      <c r="L62" s="98">
        <v>43101</v>
      </c>
      <c r="M62" s="47" t="s">
        <v>95</v>
      </c>
      <c r="N62" s="38">
        <v>71.400000000000006</v>
      </c>
      <c r="O62" s="28">
        <v>31</v>
      </c>
      <c r="P62" s="39">
        <v>836.6</v>
      </c>
      <c r="Q62" s="40">
        <f t="shared" si="9"/>
        <v>2213.4</v>
      </c>
      <c r="R62" s="41">
        <v>250</v>
      </c>
      <c r="S62" s="42">
        <f t="shared" si="13"/>
        <v>3300</v>
      </c>
      <c r="T62" s="43">
        <f t="shared" si="10"/>
        <v>147.32</v>
      </c>
      <c r="U62" s="43">
        <v>0</v>
      </c>
      <c r="V62" s="43">
        <v>0</v>
      </c>
      <c r="W62" s="43">
        <f t="shared" si="11"/>
        <v>147.32</v>
      </c>
      <c r="X62" s="45">
        <f t="shared" si="12"/>
        <v>3152.68</v>
      </c>
      <c r="Y62" s="144"/>
    </row>
    <row r="63" spans="1:25" ht="17.25" x14ac:dyDescent="0.3">
      <c r="A63" s="28">
        <f t="shared" si="15"/>
        <v>47</v>
      </c>
      <c r="B63" s="29">
        <v>9901053470</v>
      </c>
      <c r="C63" s="28" t="s">
        <v>144</v>
      </c>
      <c r="D63" s="95" t="s">
        <v>91</v>
      </c>
      <c r="E63" s="48" t="s">
        <v>101</v>
      </c>
      <c r="F63" s="48">
        <v>1416312</v>
      </c>
      <c r="G63" s="50">
        <v>2342838660101</v>
      </c>
      <c r="H63" s="48"/>
      <c r="I63" s="96"/>
      <c r="J63" s="48">
        <v>3078038775</v>
      </c>
      <c r="K63" s="99" t="s">
        <v>145</v>
      </c>
      <c r="L63" s="98">
        <v>43466</v>
      </c>
      <c r="M63" s="47" t="s">
        <v>95</v>
      </c>
      <c r="N63" s="38">
        <v>71.400000000000006</v>
      </c>
      <c r="O63" s="28">
        <v>31</v>
      </c>
      <c r="P63" s="39">
        <v>836.6</v>
      </c>
      <c r="Q63" s="40">
        <f t="shared" si="9"/>
        <v>2213.4</v>
      </c>
      <c r="R63" s="41">
        <v>250</v>
      </c>
      <c r="S63" s="42">
        <f t="shared" si="13"/>
        <v>3300</v>
      </c>
      <c r="T63" s="43">
        <f t="shared" si="10"/>
        <v>147.32</v>
      </c>
      <c r="U63" s="43">
        <v>0</v>
      </c>
      <c r="V63" s="43">
        <v>0</v>
      </c>
      <c r="W63" s="43">
        <f t="shared" si="11"/>
        <v>147.32</v>
      </c>
      <c r="X63" s="45">
        <f t="shared" si="12"/>
        <v>3152.68</v>
      </c>
      <c r="Y63" s="144"/>
    </row>
    <row r="64" spans="1:25" ht="17.25" x14ac:dyDescent="0.3">
      <c r="A64" s="28">
        <f t="shared" si="15"/>
        <v>48</v>
      </c>
      <c r="B64" s="29">
        <v>9901489141</v>
      </c>
      <c r="C64" s="28" t="s">
        <v>146</v>
      </c>
      <c r="D64" s="95" t="s">
        <v>91</v>
      </c>
      <c r="E64" s="48" t="s">
        <v>104</v>
      </c>
      <c r="F64" s="48">
        <v>1416314</v>
      </c>
      <c r="G64" s="50">
        <v>2510920970502</v>
      </c>
      <c r="H64" s="48"/>
      <c r="I64" s="96"/>
      <c r="J64" s="48">
        <v>3298058030</v>
      </c>
      <c r="K64" s="53" t="s">
        <v>147</v>
      </c>
      <c r="L64" s="98">
        <v>43922</v>
      </c>
      <c r="M64" s="47" t="s">
        <v>95</v>
      </c>
      <c r="N64" s="38">
        <v>71.400000000000006</v>
      </c>
      <c r="O64" s="28">
        <v>31</v>
      </c>
      <c r="P64" s="39">
        <v>836.6</v>
      </c>
      <c r="Q64" s="40">
        <f t="shared" si="9"/>
        <v>2213.4</v>
      </c>
      <c r="R64" s="41">
        <v>250</v>
      </c>
      <c r="S64" s="42">
        <f t="shared" si="13"/>
        <v>3300</v>
      </c>
      <c r="T64" s="43">
        <f t="shared" si="10"/>
        <v>147.32</v>
      </c>
      <c r="U64" s="43">
        <v>0</v>
      </c>
      <c r="V64" s="43">
        <v>0</v>
      </c>
      <c r="W64" s="43">
        <f t="shared" si="11"/>
        <v>147.32</v>
      </c>
      <c r="X64" s="45">
        <f t="shared" si="12"/>
        <v>3152.68</v>
      </c>
      <c r="Y64" s="144"/>
    </row>
    <row r="65" spans="1:25" ht="18" customHeight="1" x14ac:dyDescent="0.3">
      <c r="A65" s="28">
        <f t="shared" si="15"/>
        <v>49</v>
      </c>
      <c r="B65" s="29">
        <v>9901300745</v>
      </c>
      <c r="C65" s="28" t="s">
        <v>148</v>
      </c>
      <c r="D65" s="95" t="s">
        <v>91</v>
      </c>
      <c r="E65" s="48" t="s">
        <v>43</v>
      </c>
      <c r="F65" s="48">
        <v>1416313</v>
      </c>
      <c r="G65" s="50">
        <v>2250745321109</v>
      </c>
      <c r="H65" s="48"/>
      <c r="I65" s="96"/>
      <c r="J65" s="48">
        <v>3661012641</v>
      </c>
      <c r="K65" s="46" t="s">
        <v>149</v>
      </c>
      <c r="L65" s="100">
        <v>43101</v>
      </c>
      <c r="M65" s="47" t="s">
        <v>95</v>
      </c>
      <c r="N65" s="101">
        <v>71.400000000000006</v>
      </c>
      <c r="O65" s="28">
        <v>31</v>
      </c>
      <c r="P65" s="39">
        <v>836.6</v>
      </c>
      <c r="Q65" s="40">
        <f t="shared" si="9"/>
        <v>2213.4</v>
      </c>
      <c r="R65" s="41">
        <v>250</v>
      </c>
      <c r="S65" s="42">
        <f t="shared" si="13"/>
        <v>3300</v>
      </c>
      <c r="T65" s="43">
        <f t="shared" si="10"/>
        <v>147.32</v>
      </c>
      <c r="U65" s="43">
        <v>0</v>
      </c>
      <c r="V65" s="97">
        <v>417.6</v>
      </c>
      <c r="W65" s="43">
        <f t="shared" si="11"/>
        <v>564.91999999999996</v>
      </c>
      <c r="X65" s="45">
        <f t="shared" si="12"/>
        <v>2735.08</v>
      </c>
      <c r="Y65" s="144"/>
    </row>
    <row r="66" spans="1:25" ht="17.25" x14ac:dyDescent="0.3">
      <c r="A66" s="28">
        <f t="shared" si="15"/>
        <v>50</v>
      </c>
      <c r="B66" s="29">
        <v>990099265</v>
      </c>
      <c r="C66" s="28" t="s">
        <v>150</v>
      </c>
      <c r="D66" s="95" t="s">
        <v>151</v>
      </c>
      <c r="E66" s="48" t="s">
        <v>43</v>
      </c>
      <c r="F66" s="48">
        <v>1416315</v>
      </c>
      <c r="G66" s="50">
        <v>1842087420116</v>
      </c>
      <c r="H66" s="48"/>
      <c r="I66" s="96"/>
      <c r="J66" s="48">
        <v>3229011717</v>
      </c>
      <c r="K66" s="35" t="s">
        <v>152</v>
      </c>
      <c r="L66" s="36">
        <v>43101</v>
      </c>
      <c r="M66" s="47" t="s">
        <v>95</v>
      </c>
      <c r="N66" s="38">
        <v>71.400000000000006</v>
      </c>
      <c r="O66" s="28">
        <v>31</v>
      </c>
      <c r="P66" s="39">
        <v>836.6</v>
      </c>
      <c r="Q66" s="40">
        <f t="shared" si="9"/>
        <v>2213.4</v>
      </c>
      <c r="R66" s="41">
        <v>250</v>
      </c>
      <c r="S66" s="42">
        <f t="shared" si="13"/>
        <v>3300</v>
      </c>
      <c r="T66" s="43">
        <f t="shared" si="10"/>
        <v>147.32</v>
      </c>
      <c r="U66" s="43">
        <v>0</v>
      </c>
      <c r="V66" s="43">
        <v>0</v>
      </c>
      <c r="W66" s="43">
        <f t="shared" si="11"/>
        <v>147.32</v>
      </c>
      <c r="X66" s="45">
        <f t="shared" si="12"/>
        <v>3152.68</v>
      </c>
      <c r="Y66" s="144"/>
    </row>
    <row r="67" spans="1:25" ht="17.25" x14ac:dyDescent="0.3">
      <c r="A67" s="28">
        <f t="shared" si="15"/>
        <v>51</v>
      </c>
      <c r="B67" s="29">
        <v>9901402381</v>
      </c>
      <c r="C67" s="28" t="s">
        <v>153</v>
      </c>
      <c r="D67" s="95" t="s">
        <v>91</v>
      </c>
      <c r="E67" s="48" t="s">
        <v>43</v>
      </c>
      <c r="F67" s="48">
        <v>1416316</v>
      </c>
      <c r="G67" s="50">
        <v>2576489840313</v>
      </c>
      <c r="H67" s="48"/>
      <c r="I67" s="96"/>
      <c r="J67" s="48">
        <v>3287038930</v>
      </c>
      <c r="K67" s="53" t="s">
        <v>154</v>
      </c>
      <c r="L67" s="36">
        <v>43101</v>
      </c>
      <c r="M67" s="47" t="s">
        <v>95</v>
      </c>
      <c r="N67" s="38">
        <v>71.400000000000006</v>
      </c>
      <c r="O67" s="28">
        <v>31</v>
      </c>
      <c r="P67" s="39">
        <v>836.6</v>
      </c>
      <c r="Q67" s="40">
        <f t="shared" si="9"/>
        <v>2213.4</v>
      </c>
      <c r="R67" s="41">
        <v>250</v>
      </c>
      <c r="S67" s="42">
        <f t="shared" si="13"/>
        <v>3300</v>
      </c>
      <c r="T67" s="43">
        <f t="shared" si="10"/>
        <v>147.32</v>
      </c>
      <c r="U67" s="43">
        <v>0</v>
      </c>
      <c r="V67" s="43">
        <v>0</v>
      </c>
      <c r="W67" s="43">
        <f t="shared" si="11"/>
        <v>147.32</v>
      </c>
      <c r="X67" s="45">
        <f t="shared" si="12"/>
        <v>3152.68</v>
      </c>
      <c r="Y67" s="144"/>
    </row>
    <row r="68" spans="1:25" ht="17.25" x14ac:dyDescent="0.3">
      <c r="A68" s="28">
        <f t="shared" si="15"/>
        <v>52</v>
      </c>
      <c r="B68" s="29">
        <v>9901434023</v>
      </c>
      <c r="C68" s="28" t="s">
        <v>155</v>
      </c>
      <c r="D68" s="95" t="s">
        <v>91</v>
      </c>
      <c r="E68" s="48" t="s">
        <v>43</v>
      </c>
      <c r="F68" s="48">
        <v>1416305</v>
      </c>
      <c r="G68" s="50">
        <v>1698716140101</v>
      </c>
      <c r="H68" s="48"/>
      <c r="I68" s="96"/>
      <c r="J68" s="48">
        <v>4216002514</v>
      </c>
      <c r="K68" s="53" t="s">
        <v>156</v>
      </c>
      <c r="L68" s="36">
        <v>37258</v>
      </c>
      <c r="M68" s="47" t="s">
        <v>95</v>
      </c>
      <c r="N68" s="38">
        <v>71.400000000000006</v>
      </c>
      <c r="O68" s="28">
        <v>31</v>
      </c>
      <c r="P68" s="39">
        <v>836.6</v>
      </c>
      <c r="Q68" s="40">
        <f t="shared" si="9"/>
        <v>2213.4</v>
      </c>
      <c r="R68" s="41">
        <v>250</v>
      </c>
      <c r="S68" s="42">
        <f t="shared" si="13"/>
        <v>3300</v>
      </c>
      <c r="T68" s="43">
        <f t="shared" si="10"/>
        <v>147.32</v>
      </c>
      <c r="U68" s="43">
        <v>0</v>
      </c>
      <c r="V68" s="43">
        <v>0</v>
      </c>
      <c r="W68" s="43">
        <f t="shared" si="11"/>
        <v>147.32</v>
      </c>
      <c r="X68" s="45">
        <f t="shared" si="12"/>
        <v>3152.68</v>
      </c>
      <c r="Y68" s="144"/>
    </row>
    <row r="69" spans="1:25" ht="17.25" x14ac:dyDescent="0.3">
      <c r="A69" s="28">
        <f t="shared" si="15"/>
        <v>53</v>
      </c>
      <c r="B69" s="29">
        <v>9901405736</v>
      </c>
      <c r="C69" s="28" t="s">
        <v>157</v>
      </c>
      <c r="D69" s="95" t="s">
        <v>91</v>
      </c>
      <c r="E69" s="31" t="s">
        <v>43</v>
      </c>
      <c r="F69" s="31">
        <v>1416309</v>
      </c>
      <c r="G69" s="102">
        <v>2108026340114</v>
      </c>
      <c r="H69" s="31"/>
      <c r="I69" s="103"/>
      <c r="J69" s="31">
        <v>3164078632</v>
      </c>
      <c r="K69" s="35" t="s">
        <v>158</v>
      </c>
      <c r="L69" s="36">
        <v>43101</v>
      </c>
      <c r="M69" s="47" t="s">
        <v>95</v>
      </c>
      <c r="N69" s="38">
        <v>71.400000000000006</v>
      </c>
      <c r="O69" s="28">
        <v>31</v>
      </c>
      <c r="P69" s="39">
        <v>836.6</v>
      </c>
      <c r="Q69" s="40">
        <f t="shared" si="9"/>
        <v>2213.4</v>
      </c>
      <c r="R69" s="41">
        <v>250</v>
      </c>
      <c r="S69" s="42">
        <f t="shared" si="13"/>
        <v>3300</v>
      </c>
      <c r="T69" s="43">
        <f t="shared" si="10"/>
        <v>147.32</v>
      </c>
      <c r="U69" s="43">
        <v>0</v>
      </c>
      <c r="V69" s="43">
        <v>0</v>
      </c>
      <c r="W69" s="43">
        <f t="shared" ref="W69:W92" si="16">ROUND(SUM(T69:V69),2)</f>
        <v>147.32</v>
      </c>
      <c r="X69" s="45">
        <f t="shared" si="12"/>
        <v>3152.68</v>
      </c>
      <c r="Y69" s="144"/>
    </row>
    <row r="70" spans="1:25" ht="17.25" x14ac:dyDescent="0.3">
      <c r="A70" s="28">
        <f t="shared" si="15"/>
        <v>54</v>
      </c>
      <c r="B70" s="29">
        <v>9901451096</v>
      </c>
      <c r="C70" s="28" t="s">
        <v>159</v>
      </c>
      <c r="D70" s="95" t="s">
        <v>91</v>
      </c>
      <c r="E70" s="48" t="s">
        <v>43</v>
      </c>
      <c r="F70" s="48">
        <v>1416317</v>
      </c>
      <c r="G70" s="50">
        <v>1644087542205</v>
      </c>
      <c r="H70" s="48"/>
      <c r="I70" s="96"/>
      <c r="J70" s="48">
        <v>3493056812</v>
      </c>
      <c r="K70" s="47" t="s">
        <v>160</v>
      </c>
      <c r="L70" s="36">
        <v>43466</v>
      </c>
      <c r="M70" s="47" t="s">
        <v>95</v>
      </c>
      <c r="N70" s="38">
        <v>71.400000000000006</v>
      </c>
      <c r="O70" s="28">
        <v>31</v>
      </c>
      <c r="P70" s="39">
        <v>836.6</v>
      </c>
      <c r="Q70" s="40">
        <f t="shared" si="9"/>
        <v>2213.4</v>
      </c>
      <c r="R70" s="41">
        <v>250</v>
      </c>
      <c r="S70" s="42">
        <f t="shared" si="13"/>
        <v>3300</v>
      </c>
      <c r="T70" s="43">
        <f t="shared" si="10"/>
        <v>147.32</v>
      </c>
      <c r="U70" s="43">
        <v>0</v>
      </c>
      <c r="V70" s="43">
        <v>0</v>
      </c>
      <c r="W70" s="43">
        <f t="shared" si="16"/>
        <v>147.32</v>
      </c>
      <c r="X70" s="45">
        <f t="shared" si="12"/>
        <v>3152.68</v>
      </c>
      <c r="Y70" s="144"/>
    </row>
    <row r="71" spans="1:25" ht="17.25" x14ac:dyDescent="0.3">
      <c r="A71" s="28">
        <f t="shared" si="15"/>
        <v>55</v>
      </c>
      <c r="B71" s="29">
        <v>9901433974</v>
      </c>
      <c r="C71" s="28" t="s">
        <v>161</v>
      </c>
      <c r="D71" s="95" t="s">
        <v>91</v>
      </c>
      <c r="E71" s="48" t="s">
        <v>43</v>
      </c>
      <c r="F71" s="48">
        <v>1416318</v>
      </c>
      <c r="G71" s="50">
        <v>1721662680114</v>
      </c>
      <c r="H71" s="48"/>
      <c r="I71" s="96"/>
      <c r="J71" s="48">
        <v>3216003318</v>
      </c>
      <c r="K71" s="35" t="s">
        <v>162</v>
      </c>
      <c r="L71" s="36">
        <v>39084</v>
      </c>
      <c r="M71" s="47" t="s">
        <v>95</v>
      </c>
      <c r="N71" s="38">
        <v>71.400000000000006</v>
      </c>
      <c r="O71" s="28">
        <v>31</v>
      </c>
      <c r="P71" s="39">
        <v>836.6</v>
      </c>
      <c r="Q71" s="40">
        <f t="shared" si="9"/>
        <v>2213.4</v>
      </c>
      <c r="R71" s="41">
        <v>250</v>
      </c>
      <c r="S71" s="42">
        <f t="shared" si="13"/>
        <v>3300</v>
      </c>
      <c r="T71" s="43">
        <f t="shared" si="10"/>
        <v>147.32</v>
      </c>
      <c r="U71" s="43">
        <v>0</v>
      </c>
      <c r="V71" s="43">
        <v>0</v>
      </c>
      <c r="W71" s="43">
        <f t="shared" si="16"/>
        <v>147.32</v>
      </c>
      <c r="X71" s="45">
        <f t="shared" si="12"/>
        <v>3152.68</v>
      </c>
      <c r="Y71" s="144"/>
    </row>
    <row r="72" spans="1:25" ht="17.25" x14ac:dyDescent="0.3">
      <c r="A72" s="28">
        <f t="shared" si="15"/>
        <v>56</v>
      </c>
      <c r="B72" s="29">
        <v>9901434026</v>
      </c>
      <c r="C72" s="28" t="s">
        <v>163</v>
      </c>
      <c r="D72" s="95" t="s">
        <v>91</v>
      </c>
      <c r="E72" s="48" t="s">
        <v>43</v>
      </c>
      <c r="F72" s="48">
        <v>1416319</v>
      </c>
      <c r="G72" s="50">
        <v>1725481280114</v>
      </c>
      <c r="H72" s="48"/>
      <c r="I72" s="96"/>
      <c r="J72" s="48">
        <v>3216001700</v>
      </c>
      <c r="K72" s="35" t="s">
        <v>164</v>
      </c>
      <c r="L72" s="36">
        <v>37258</v>
      </c>
      <c r="M72" s="47" t="s">
        <v>95</v>
      </c>
      <c r="N72" s="38">
        <v>71.400000000000006</v>
      </c>
      <c r="O72" s="28">
        <v>31</v>
      </c>
      <c r="P72" s="39">
        <v>836.6</v>
      </c>
      <c r="Q72" s="40">
        <f t="shared" si="9"/>
        <v>2213.4</v>
      </c>
      <c r="R72" s="41">
        <v>250</v>
      </c>
      <c r="S72" s="42">
        <f t="shared" si="13"/>
        <v>3300</v>
      </c>
      <c r="T72" s="43">
        <f t="shared" si="10"/>
        <v>147.32</v>
      </c>
      <c r="U72" s="43">
        <v>0</v>
      </c>
      <c r="V72" s="43">
        <v>0</v>
      </c>
      <c r="W72" s="43">
        <f t="shared" si="16"/>
        <v>147.32</v>
      </c>
      <c r="X72" s="45">
        <f t="shared" si="12"/>
        <v>3152.68</v>
      </c>
      <c r="Y72" s="144"/>
    </row>
    <row r="73" spans="1:25" ht="17.25" x14ac:dyDescent="0.3">
      <c r="A73" s="28">
        <f t="shared" si="15"/>
        <v>57</v>
      </c>
      <c r="B73" s="29">
        <v>9901434027</v>
      </c>
      <c r="C73" s="28" t="s">
        <v>165</v>
      </c>
      <c r="D73" s="95" t="s">
        <v>91</v>
      </c>
      <c r="E73" s="48" t="s">
        <v>43</v>
      </c>
      <c r="F73" s="48">
        <v>1416320</v>
      </c>
      <c r="G73" s="50">
        <v>1818932660101</v>
      </c>
      <c r="H73" s="48"/>
      <c r="I73" s="96"/>
      <c r="J73" s="48">
        <v>3234009071</v>
      </c>
      <c r="K73" s="35" t="s">
        <v>166</v>
      </c>
      <c r="L73" s="36">
        <v>38718</v>
      </c>
      <c r="M73" s="47" t="s">
        <v>95</v>
      </c>
      <c r="N73" s="38">
        <v>71.400000000000006</v>
      </c>
      <c r="O73" s="28">
        <v>31</v>
      </c>
      <c r="P73" s="39">
        <v>836.6</v>
      </c>
      <c r="Q73" s="40">
        <f t="shared" si="9"/>
        <v>2213.4</v>
      </c>
      <c r="R73" s="41">
        <v>250</v>
      </c>
      <c r="S73" s="42">
        <f t="shared" si="13"/>
        <v>3300</v>
      </c>
      <c r="T73" s="43">
        <f t="shared" si="10"/>
        <v>147.32</v>
      </c>
      <c r="U73" s="43">
        <v>0</v>
      </c>
      <c r="V73" s="43">
        <v>212</v>
      </c>
      <c r="W73" s="43">
        <f t="shared" si="16"/>
        <v>359.32</v>
      </c>
      <c r="X73" s="45">
        <f t="shared" si="12"/>
        <v>2940.68</v>
      </c>
      <c r="Y73" s="144"/>
    </row>
    <row r="74" spans="1:25" ht="17.25" x14ac:dyDescent="0.3">
      <c r="A74" s="28">
        <f t="shared" si="15"/>
        <v>58</v>
      </c>
      <c r="B74" s="29">
        <v>9901434028</v>
      </c>
      <c r="C74" s="28" t="s">
        <v>167</v>
      </c>
      <c r="D74" s="95" t="s">
        <v>91</v>
      </c>
      <c r="E74" s="48" t="s">
        <v>43</v>
      </c>
      <c r="F74" s="48">
        <v>1416321</v>
      </c>
      <c r="G74" s="50">
        <v>1633974490511</v>
      </c>
      <c r="H74" s="48"/>
      <c r="I74" s="96"/>
      <c r="J74" s="48">
        <v>3216001801</v>
      </c>
      <c r="K74" s="35" t="s">
        <v>168</v>
      </c>
      <c r="L74" s="36">
        <v>37834</v>
      </c>
      <c r="M74" s="47" t="s">
        <v>95</v>
      </c>
      <c r="N74" s="38">
        <v>71.400000000000006</v>
      </c>
      <c r="O74" s="28">
        <v>31</v>
      </c>
      <c r="P74" s="39">
        <v>836.6</v>
      </c>
      <c r="Q74" s="40">
        <f t="shared" si="9"/>
        <v>2213.4</v>
      </c>
      <c r="R74" s="41">
        <v>250</v>
      </c>
      <c r="S74" s="42">
        <f t="shared" si="13"/>
        <v>3300</v>
      </c>
      <c r="T74" s="43">
        <f t="shared" si="10"/>
        <v>147.32</v>
      </c>
      <c r="U74" s="43">
        <v>0</v>
      </c>
      <c r="V74" s="43">
        <v>0</v>
      </c>
      <c r="W74" s="43">
        <f t="shared" si="16"/>
        <v>147.32</v>
      </c>
      <c r="X74" s="45">
        <f t="shared" si="12"/>
        <v>3152.68</v>
      </c>
      <c r="Y74" s="144"/>
    </row>
    <row r="75" spans="1:25" ht="17.25" x14ac:dyDescent="0.3">
      <c r="A75" s="28">
        <f t="shared" si="15"/>
        <v>59</v>
      </c>
      <c r="B75" s="29">
        <v>9901434030</v>
      </c>
      <c r="C75" s="28" t="s">
        <v>169</v>
      </c>
      <c r="D75" s="95" t="s">
        <v>91</v>
      </c>
      <c r="E75" s="48" t="s">
        <v>43</v>
      </c>
      <c r="F75" s="48">
        <v>1416304</v>
      </c>
      <c r="G75" s="50">
        <v>2363144670114</v>
      </c>
      <c r="H75" s="48"/>
      <c r="I75" s="96"/>
      <c r="J75" s="48">
        <v>3164034252</v>
      </c>
      <c r="K75" s="35" t="s">
        <v>170</v>
      </c>
      <c r="L75" s="36">
        <v>39608</v>
      </c>
      <c r="M75" s="47" t="s">
        <v>95</v>
      </c>
      <c r="N75" s="38">
        <v>71.400000000000006</v>
      </c>
      <c r="O75" s="28">
        <v>31</v>
      </c>
      <c r="P75" s="39">
        <v>836.6</v>
      </c>
      <c r="Q75" s="40">
        <f t="shared" si="9"/>
        <v>2213.4</v>
      </c>
      <c r="R75" s="41">
        <v>250</v>
      </c>
      <c r="S75" s="42">
        <f t="shared" si="13"/>
        <v>3300</v>
      </c>
      <c r="T75" s="43">
        <f t="shared" si="10"/>
        <v>147.32</v>
      </c>
      <c r="U75" s="43">
        <v>0</v>
      </c>
      <c r="V75" s="43">
        <v>0</v>
      </c>
      <c r="W75" s="43">
        <f t="shared" si="16"/>
        <v>147.32</v>
      </c>
      <c r="X75" s="45">
        <f t="shared" si="12"/>
        <v>3152.68</v>
      </c>
      <c r="Y75" s="144"/>
    </row>
    <row r="76" spans="1:25" ht="17.25" x14ac:dyDescent="0.3">
      <c r="A76" s="28">
        <f t="shared" si="15"/>
        <v>60</v>
      </c>
      <c r="B76" s="29">
        <v>9901000915</v>
      </c>
      <c r="C76" s="28" t="s">
        <v>171</v>
      </c>
      <c r="D76" s="95" t="s">
        <v>91</v>
      </c>
      <c r="E76" s="48" t="s">
        <v>43</v>
      </c>
      <c r="F76" s="48">
        <v>1416322</v>
      </c>
      <c r="G76" s="50">
        <v>2188035590114</v>
      </c>
      <c r="H76" s="48"/>
      <c r="I76" s="96"/>
      <c r="J76" s="48">
        <v>3216001645</v>
      </c>
      <c r="K76" s="35" t="s">
        <v>172</v>
      </c>
      <c r="L76" s="36">
        <v>40179</v>
      </c>
      <c r="M76" s="47" t="s">
        <v>95</v>
      </c>
      <c r="N76" s="38">
        <v>71.400000000000006</v>
      </c>
      <c r="O76" s="28">
        <v>31</v>
      </c>
      <c r="P76" s="39">
        <v>836.6</v>
      </c>
      <c r="Q76" s="40">
        <f t="shared" si="9"/>
        <v>2213.4</v>
      </c>
      <c r="R76" s="41">
        <v>250</v>
      </c>
      <c r="S76" s="42">
        <f t="shared" si="13"/>
        <v>3300</v>
      </c>
      <c r="T76" s="43">
        <f t="shared" si="10"/>
        <v>147.32</v>
      </c>
      <c r="U76" s="43">
        <v>0</v>
      </c>
      <c r="V76" s="43">
        <v>0</v>
      </c>
      <c r="W76" s="43">
        <f t="shared" si="16"/>
        <v>147.32</v>
      </c>
      <c r="X76" s="45">
        <f t="shared" si="12"/>
        <v>3152.68</v>
      </c>
      <c r="Y76" s="144"/>
    </row>
    <row r="77" spans="1:25" ht="17.25" x14ac:dyDescent="0.3">
      <c r="A77" s="28">
        <f t="shared" si="15"/>
        <v>61</v>
      </c>
      <c r="B77" s="29">
        <v>9901434029</v>
      </c>
      <c r="C77" s="28" t="s">
        <v>173</v>
      </c>
      <c r="D77" s="95" t="s">
        <v>91</v>
      </c>
      <c r="E77" s="48" t="s">
        <v>43</v>
      </c>
      <c r="F77" s="48">
        <v>1416342</v>
      </c>
      <c r="G77" s="50">
        <v>2369129331013</v>
      </c>
      <c r="H77" s="48"/>
      <c r="I77" s="96"/>
      <c r="J77" s="48">
        <v>3164031580</v>
      </c>
      <c r="K77" s="35" t="s">
        <v>174</v>
      </c>
      <c r="L77" s="36">
        <v>39204</v>
      </c>
      <c r="M77" s="47" t="s">
        <v>95</v>
      </c>
      <c r="N77" s="38">
        <v>71.400000000000006</v>
      </c>
      <c r="O77" s="28">
        <v>31</v>
      </c>
      <c r="P77" s="39">
        <v>836.6</v>
      </c>
      <c r="Q77" s="40">
        <f t="shared" si="9"/>
        <v>2213.4</v>
      </c>
      <c r="R77" s="41">
        <v>250</v>
      </c>
      <c r="S77" s="42">
        <f t="shared" si="13"/>
        <v>3300</v>
      </c>
      <c r="T77" s="43">
        <f t="shared" si="10"/>
        <v>147.32</v>
      </c>
      <c r="U77" s="43">
        <v>0</v>
      </c>
      <c r="V77" s="43">
        <v>0</v>
      </c>
      <c r="W77" s="43">
        <f t="shared" si="16"/>
        <v>147.32</v>
      </c>
      <c r="X77" s="45">
        <f t="shared" si="12"/>
        <v>3152.68</v>
      </c>
      <c r="Y77" s="144"/>
    </row>
    <row r="78" spans="1:25" ht="17.25" x14ac:dyDescent="0.3">
      <c r="A78" s="28">
        <f t="shared" si="15"/>
        <v>62</v>
      </c>
      <c r="B78" s="29">
        <v>9901434032</v>
      </c>
      <c r="C78" s="28" t="s">
        <v>175</v>
      </c>
      <c r="D78" s="95" t="s">
        <v>91</v>
      </c>
      <c r="E78" s="48" t="s">
        <v>43</v>
      </c>
      <c r="F78" s="48">
        <v>1416323</v>
      </c>
      <c r="G78" s="50">
        <v>1682425240114</v>
      </c>
      <c r="H78" s="48"/>
      <c r="I78" s="96"/>
      <c r="J78" s="48">
        <v>3216004490</v>
      </c>
      <c r="K78" s="46" t="s">
        <v>176</v>
      </c>
      <c r="L78" s="36">
        <v>39084</v>
      </c>
      <c r="M78" s="47" t="s">
        <v>95</v>
      </c>
      <c r="N78" s="38">
        <v>71.400000000000006</v>
      </c>
      <c r="O78" s="28">
        <v>31</v>
      </c>
      <c r="P78" s="39">
        <v>836.6</v>
      </c>
      <c r="Q78" s="40">
        <f t="shared" si="9"/>
        <v>2213.4</v>
      </c>
      <c r="R78" s="41">
        <v>250</v>
      </c>
      <c r="S78" s="42">
        <f t="shared" si="13"/>
        <v>3300</v>
      </c>
      <c r="T78" s="43">
        <f t="shared" si="10"/>
        <v>147.32</v>
      </c>
      <c r="U78" s="43">
        <v>0</v>
      </c>
      <c r="V78" s="43">
        <v>0</v>
      </c>
      <c r="W78" s="43">
        <f t="shared" si="16"/>
        <v>147.32</v>
      </c>
      <c r="X78" s="45">
        <f t="shared" si="12"/>
        <v>3152.68</v>
      </c>
      <c r="Y78" s="144"/>
    </row>
    <row r="79" spans="1:25" ht="17.25" x14ac:dyDescent="0.3">
      <c r="A79" s="28">
        <f t="shared" si="15"/>
        <v>63</v>
      </c>
      <c r="B79" s="29">
        <v>9901433976</v>
      </c>
      <c r="C79" s="28" t="s">
        <v>177</v>
      </c>
      <c r="D79" s="95" t="s">
        <v>91</v>
      </c>
      <c r="E79" s="48" t="s">
        <v>43</v>
      </c>
      <c r="F79" s="48">
        <v>1416324</v>
      </c>
      <c r="G79" s="50">
        <v>2187290730512</v>
      </c>
      <c r="H79" s="48"/>
      <c r="I79" s="96"/>
      <c r="J79" s="48">
        <v>3216004353</v>
      </c>
      <c r="K79" s="35" t="s">
        <v>178</v>
      </c>
      <c r="L79" s="36">
        <v>39084</v>
      </c>
      <c r="M79" s="47" t="s">
        <v>95</v>
      </c>
      <c r="N79" s="38">
        <v>71.400000000000006</v>
      </c>
      <c r="O79" s="28">
        <v>31</v>
      </c>
      <c r="P79" s="39">
        <v>836.6</v>
      </c>
      <c r="Q79" s="40">
        <f t="shared" si="9"/>
        <v>2213.4</v>
      </c>
      <c r="R79" s="41">
        <v>250</v>
      </c>
      <c r="S79" s="42">
        <f t="shared" si="13"/>
        <v>3300</v>
      </c>
      <c r="T79" s="43">
        <f t="shared" si="10"/>
        <v>147.32</v>
      </c>
      <c r="U79" s="43">
        <v>0</v>
      </c>
      <c r="V79" s="43">
        <v>0</v>
      </c>
      <c r="W79" s="43">
        <f t="shared" si="16"/>
        <v>147.32</v>
      </c>
      <c r="X79" s="45">
        <f t="shared" si="12"/>
        <v>3152.68</v>
      </c>
      <c r="Y79" s="144"/>
    </row>
    <row r="80" spans="1:25" ht="17.25" x14ac:dyDescent="0.3">
      <c r="A80" s="28">
        <f t="shared" si="15"/>
        <v>64</v>
      </c>
      <c r="B80" s="29">
        <v>9901494342</v>
      </c>
      <c r="C80" s="28" t="s">
        <v>179</v>
      </c>
      <c r="D80" s="95" t="s">
        <v>91</v>
      </c>
      <c r="E80" s="48" t="s">
        <v>43</v>
      </c>
      <c r="F80" s="48">
        <v>1416326</v>
      </c>
      <c r="G80" s="50">
        <v>2239085840117</v>
      </c>
      <c r="H80" s="48"/>
      <c r="I80" s="96"/>
      <c r="J80" s="48">
        <v>3287045581</v>
      </c>
      <c r="K80" s="35" t="s">
        <v>180</v>
      </c>
      <c r="L80" s="36">
        <v>44105</v>
      </c>
      <c r="M80" s="47" t="s">
        <v>95</v>
      </c>
      <c r="N80" s="38">
        <v>71.400000000000006</v>
      </c>
      <c r="O80" s="28">
        <v>31</v>
      </c>
      <c r="P80" s="39">
        <v>836.6</v>
      </c>
      <c r="Q80" s="40">
        <f t="shared" si="9"/>
        <v>2213.4</v>
      </c>
      <c r="R80" s="41">
        <v>250</v>
      </c>
      <c r="S80" s="42">
        <f t="shared" si="13"/>
        <v>3300</v>
      </c>
      <c r="T80" s="43">
        <f t="shared" si="10"/>
        <v>147.32</v>
      </c>
      <c r="U80" s="43">
        <v>0</v>
      </c>
      <c r="V80" s="43">
        <v>0</v>
      </c>
      <c r="W80" s="43">
        <f t="shared" si="16"/>
        <v>147.32</v>
      </c>
      <c r="X80" s="45">
        <f t="shared" si="12"/>
        <v>3152.68</v>
      </c>
      <c r="Y80" s="144"/>
    </row>
    <row r="81" spans="1:25" ht="17.25" x14ac:dyDescent="0.3">
      <c r="A81" s="28">
        <f t="shared" si="15"/>
        <v>65</v>
      </c>
      <c r="B81" s="29">
        <v>990099297</v>
      </c>
      <c r="C81" s="28" t="s">
        <v>181</v>
      </c>
      <c r="D81" s="95" t="s">
        <v>91</v>
      </c>
      <c r="E81" s="48" t="s">
        <v>43</v>
      </c>
      <c r="F81" s="48">
        <v>1416332</v>
      </c>
      <c r="G81" s="50">
        <v>1904017880117</v>
      </c>
      <c r="H81" s="48"/>
      <c r="I81" s="96"/>
      <c r="J81" s="48">
        <v>3216001627</v>
      </c>
      <c r="K81" s="35" t="s">
        <v>182</v>
      </c>
      <c r="L81" s="36">
        <v>41306</v>
      </c>
      <c r="M81" s="47" t="s">
        <v>95</v>
      </c>
      <c r="N81" s="38">
        <v>71.400000000000006</v>
      </c>
      <c r="O81" s="28">
        <v>31</v>
      </c>
      <c r="P81" s="39">
        <v>836.6</v>
      </c>
      <c r="Q81" s="40">
        <f t="shared" si="9"/>
        <v>2213.4</v>
      </c>
      <c r="R81" s="41">
        <v>250</v>
      </c>
      <c r="S81" s="42">
        <f t="shared" si="13"/>
        <v>3300</v>
      </c>
      <c r="T81" s="43">
        <f t="shared" si="10"/>
        <v>147.32</v>
      </c>
      <c r="U81" s="43">
        <v>0</v>
      </c>
      <c r="V81" s="43">
        <v>0</v>
      </c>
      <c r="W81" s="43">
        <f t="shared" si="16"/>
        <v>147.32</v>
      </c>
      <c r="X81" s="45">
        <f t="shared" si="12"/>
        <v>3152.68</v>
      </c>
      <c r="Y81" s="144"/>
    </row>
    <row r="82" spans="1:25" ht="17.25" x14ac:dyDescent="0.3">
      <c r="A82" s="28">
        <f t="shared" si="15"/>
        <v>66</v>
      </c>
      <c r="B82" s="29">
        <v>990099258</v>
      </c>
      <c r="C82" s="28" t="s">
        <v>183</v>
      </c>
      <c r="D82" s="95" t="s">
        <v>91</v>
      </c>
      <c r="E82" s="48" t="s">
        <v>43</v>
      </c>
      <c r="F82" s="48">
        <v>1416333</v>
      </c>
      <c r="G82" s="50">
        <v>1895270720117</v>
      </c>
      <c r="H82" s="48"/>
      <c r="I82" s="96"/>
      <c r="J82" s="48">
        <v>3229010497</v>
      </c>
      <c r="K82" s="35" t="s">
        <v>184</v>
      </c>
      <c r="L82" s="36">
        <v>42370</v>
      </c>
      <c r="M82" s="47" t="s">
        <v>95</v>
      </c>
      <c r="N82" s="38">
        <v>71.400000000000006</v>
      </c>
      <c r="O82" s="28">
        <v>31</v>
      </c>
      <c r="P82" s="39">
        <v>836.6</v>
      </c>
      <c r="Q82" s="40">
        <f t="shared" si="9"/>
        <v>2213.4</v>
      </c>
      <c r="R82" s="41">
        <v>250</v>
      </c>
      <c r="S82" s="42">
        <f t="shared" si="13"/>
        <v>3300</v>
      </c>
      <c r="T82" s="43">
        <f t="shared" si="10"/>
        <v>147.32</v>
      </c>
      <c r="U82" s="43">
        <v>0</v>
      </c>
      <c r="V82" s="43">
        <v>0</v>
      </c>
      <c r="W82" s="43">
        <f t="shared" si="16"/>
        <v>147.32</v>
      </c>
      <c r="X82" s="45">
        <f t="shared" si="12"/>
        <v>3152.68</v>
      </c>
      <c r="Y82" s="144"/>
    </row>
    <row r="83" spans="1:25" ht="17.25" x14ac:dyDescent="0.3">
      <c r="A83" s="28">
        <f t="shared" si="15"/>
        <v>67</v>
      </c>
      <c r="B83" s="29">
        <v>9901300744</v>
      </c>
      <c r="C83" s="28" t="s">
        <v>185</v>
      </c>
      <c r="D83" s="95" t="s">
        <v>91</v>
      </c>
      <c r="E83" s="48" t="s">
        <v>43</v>
      </c>
      <c r="F83" s="48">
        <v>1416334</v>
      </c>
      <c r="G83" s="50">
        <v>2272483170101</v>
      </c>
      <c r="H83" s="48"/>
      <c r="I83" s="96"/>
      <c r="J83" s="48">
        <v>3815003829</v>
      </c>
      <c r="K83" s="53" t="s">
        <v>186</v>
      </c>
      <c r="L83" s="36">
        <v>43101</v>
      </c>
      <c r="M83" s="47" t="s">
        <v>95</v>
      </c>
      <c r="N83" s="38">
        <v>71.400000000000006</v>
      </c>
      <c r="O83" s="28">
        <v>31</v>
      </c>
      <c r="P83" s="39">
        <v>836.6</v>
      </c>
      <c r="Q83" s="40">
        <f t="shared" si="9"/>
        <v>2213.4</v>
      </c>
      <c r="R83" s="41">
        <v>250</v>
      </c>
      <c r="S83" s="42">
        <f t="shared" si="13"/>
        <v>3300</v>
      </c>
      <c r="T83" s="43">
        <f t="shared" si="10"/>
        <v>147.32</v>
      </c>
      <c r="U83" s="43">
        <v>0</v>
      </c>
      <c r="V83" s="43">
        <v>0</v>
      </c>
      <c r="W83" s="43">
        <f t="shared" si="16"/>
        <v>147.32</v>
      </c>
      <c r="X83" s="45">
        <f t="shared" si="12"/>
        <v>3152.68</v>
      </c>
      <c r="Y83" s="144"/>
    </row>
    <row r="84" spans="1:25" ht="17.25" x14ac:dyDescent="0.3">
      <c r="A84" s="28">
        <f t="shared" si="15"/>
        <v>68</v>
      </c>
      <c r="B84" s="29">
        <v>9901451099</v>
      </c>
      <c r="C84" s="28" t="s">
        <v>187</v>
      </c>
      <c r="D84" s="95" t="s">
        <v>91</v>
      </c>
      <c r="E84" s="48" t="s">
        <v>43</v>
      </c>
      <c r="F84" s="48">
        <v>1416335</v>
      </c>
      <c r="G84" s="50">
        <v>1760872571005</v>
      </c>
      <c r="H84" s="48"/>
      <c r="I84" s="96"/>
      <c r="J84" s="48">
        <v>3287041636</v>
      </c>
      <c r="K84" s="53" t="s">
        <v>188</v>
      </c>
      <c r="L84" s="36">
        <v>43346</v>
      </c>
      <c r="M84" s="47" t="s">
        <v>95</v>
      </c>
      <c r="N84" s="38">
        <v>71.400000000000006</v>
      </c>
      <c r="O84" s="28">
        <v>31</v>
      </c>
      <c r="P84" s="39">
        <v>836.6</v>
      </c>
      <c r="Q84" s="40">
        <f t="shared" si="9"/>
        <v>2213.4</v>
      </c>
      <c r="R84" s="41">
        <v>250</v>
      </c>
      <c r="S84" s="42">
        <f t="shared" si="13"/>
        <v>3300</v>
      </c>
      <c r="T84" s="43">
        <f t="shared" si="10"/>
        <v>147.32</v>
      </c>
      <c r="U84" s="43">
        <v>0</v>
      </c>
      <c r="V84" s="43">
        <v>0</v>
      </c>
      <c r="W84" s="43">
        <f t="shared" si="16"/>
        <v>147.32</v>
      </c>
      <c r="X84" s="45">
        <f t="shared" si="12"/>
        <v>3152.68</v>
      </c>
      <c r="Y84" s="144"/>
    </row>
    <row r="85" spans="1:25" ht="17.25" x14ac:dyDescent="0.3">
      <c r="A85" s="28">
        <f t="shared" si="15"/>
        <v>69</v>
      </c>
      <c r="B85" s="29">
        <v>9901351203</v>
      </c>
      <c r="C85" s="28" t="s">
        <v>189</v>
      </c>
      <c r="D85" s="95" t="s">
        <v>91</v>
      </c>
      <c r="E85" s="48" t="s">
        <v>43</v>
      </c>
      <c r="F85" s="48">
        <v>1416336</v>
      </c>
      <c r="G85" s="50">
        <v>1826272840512</v>
      </c>
      <c r="H85" s="48"/>
      <c r="I85" s="96"/>
      <c r="J85" s="48">
        <v>3164073417</v>
      </c>
      <c r="K85" s="53" t="s">
        <v>190</v>
      </c>
      <c r="L85" s="36">
        <v>43101</v>
      </c>
      <c r="M85" s="47" t="s">
        <v>95</v>
      </c>
      <c r="N85" s="38">
        <v>71.400000000000006</v>
      </c>
      <c r="O85" s="28">
        <v>31</v>
      </c>
      <c r="P85" s="39">
        <v>836.6</v>
      </c>
      <c r="Q85" s="40">
        <f t="shared" si="9"/>
        <v>2213.4</v>
      </c>
      <c r="R85" s="41">
        <v>250</v>
      </c>
      <c r="S85" s="42">
        <f t="shared" si="13"/>
        <v>3300</v>
      </c>
      <c r="T85" s="43">
        <f t="shared" si="10"/>
        <v>147.32</v>
      </c>
      <c r="U85" s="43">
        <v>0</v>
      </c>
      <c r="V85" s="43">
        <v>0</v>
      </c>
      <c r="W85" s="43">
        <f t="shared" si="16"/>
        <v>147.32</v>
      </c>
      <c r="X85" s="45">
        <f t="shared" si="12"/>
        <v>3152.68</v>
      </c>
      <c r="Y85" s="144"/>
    </row>
    <row r="86" spans="1:25" ht="17.25" x14ac:dyDescent="0.3">
      <c r="A86" s="28">
        <f t="shared" si="15"/>
        <v>70</v>
      </c>
      <c r="B86" s="29">
        <v>9901358807</v>
      </c>
      <c r="C86" s="28" t="s">
        <v>191</v>
      </c>
      <c r="D86" s="95" t="s">
        <v>91</v>
      </c>
      <c r="E86" s="48" t="s">
        <v>43</v>
      </c>
      <c r="F86" s="48">
        <v>1416337</v>
      </c>
      <c r="G86" s="50">
        <v>2088995100114</v>
      </c>
      <c r="H86" s="48"/>
      <c r="I86" s="96"/>
      <c r="J86" s="48">
        <v>3164073908</v>
      </c>
      <c r="K86" s="53" t="s">
        <v>192</v>
      </c>
      <c r="L86" s="36">
        <v>43101</v>
      </c>
      <c r="M86" s="47" t="s">
        <v>95</v>
      </c>
      <c r="N86" s="38">
        <v>71.400000000000006</v>
      </c>
      <c r="O86" s="28">
        <v>31</v>
      </c>
      <c r="P86" s="39">
        <v>836.6</v>
      </c>
      <c r="Q86" s="40">
        <f t="shared" si="9"/>
        <v>2213.4</v>
      </c>
      <c r="R86" s="41">
        <v>250</v>
      </c>
      <c r="S86" s="42">
        <f t="shared" si="13"/>
        <v>3300</v>
      </c>
      <c r="T86" s="43">
        <f t="shared" si="10"/>
        <v>147.32</v>
      </c>
      <c r="U86" s="43">
        <v>0</v>
      </c>
      <c r="V86" s="43">
        <v>0</v>
      </c>
      <c r="W86" s="43">
        <f t="shared" si="16"/>
        <v>147.32</v>
      </c>
      <c r="X86" s="45">
        <f t="shared" si="12"/>
        <v>3152.68</v>
      </c>
      <c r="Y86" s="144"/>
    </row>
    <row r="87" spans="1:25" ht="17.25" x14ac:dyDescent="0.3">
      <c r="A87" s="28">
        <f t="shared" si="15"/>
        <v>71</v>
      </c>
      <c r="B87" s="29">
        <v>9901358823</v>
      </c>
      <c r="C87" s="28" t="s">
        <v>193</v>
      </c>
      <c r="D87" s="95" t="s">
        <v>91</v>
      </c>
      <c r="E87" s="48" t="s">
        <v>43</v>
      </c>
      <c r="F87" s="48">
        <v>1416338</v>
      </c>
      <c r="G87" s="50">
        <v>2548273570116</v>
      </c>
      <c r="H87" s="48"/>
      <c r="I87" s="96"/>
      <c r="J87" s="48">
        <v>3287036831</v>
      </c>
      <c r="K87" s="53" t="s">
        <v>194</v>
      </c>
      <c r="L87" s="36">
        <v>43101</v>
      </c>
      <c r="M87" s="47" t="s">
        <v>95</v>
      </c>
      <c r="N87" s="38">
        <v>71.400000000000006</v>
      </c>
      <c r="O87" s="28">
        <v>31</v>
      </c>
      <c r="P87" s="39">
        <v>836.6</v>
      </c>
      <c r="Q87" s="40">
        <f t="shared" si="9"/>
        <v>2213.4</v>
      </c>
      <c r="R87" s="41">
        <v>250</v>
      </c>
      <c r="S87" s="42">
        <f t="shared" si="13"/>
        <v>3300</v>
      </c>
      <c r="T87" s="43">
        <f t="shared" si="10"/>
        <v>147.32</v>
      </c>
      <c r="U87" s="43">
        <v>0</v>
      </c>
      <c r="V87" s="43">
        <v>0</v>
      </c>
      <c r="W87" s="43">
        <f t="shared" si="16"/>
        <v>147.32</v>
      </c>
      <c r="X87" s="45">
        <f t="shared" si="12"/>
        <v>3152.68</v>
      </c>
      <c r="Y87" s="144"/>
    </row>
    <row r="88" spans="1:25" ht="17.25" x14ac:dyDescent="0.3">
      <c r="A88" s="28">
        <f t="shared" si="15"/>
        <v>72</v>
      </c>
      <c r="B88" s="29">
        <v>9901433975</v>
      </c>
      <c r="C88" s="28" t="s">
        <v>195</v>
      </c>
      <c r="D88" s="95" t="s">
        <v>151</v>
      </c>
      <c r="E88" s="48" t="s">
        <v>43</v>
      </c>
      <c r="F88" s="48">
        <v>1416339</v>
      </c>
      <c r="G88" s="50">
        <v>2176440070117</v>
      </c>
      <c r="H88" s="48"/>
      <c r="I88" s="96"/>
      <c r="J88" s="48">
        <v>4216002528</v>
      </c>
      <c r="K88" s="53" t="s">
        <v>196</v>
      </c>
      <c r="L88" s="36">
        <v>39218</v>
      </c>
      <c r="M88" s="47" t="s">
        <v>95</v>
      </c>
      <c r="N88" s="38">
        <v>71.400000000000006</v>
      </c>
      <c r="O88" s="28">
        <v>31</v>
      </c>
      <c r="P88" s="39">
        <v>836.6</v>
      </c>
      <c r="Q88" s="40">
        <f t="shared" si="9"/>
        <v>2213.4</v>
      </c>
      <c r="R88" s="41">
        <v>250</v>
      </c>
      <c r="S88" s="42">
        <f t="shared" si="13"/>
        <v>3300</v>
      </c>
      <c r="T88" s="43">
        <f t="shared" si="10"/>
        <v>147.32</v>
      </c>
      <c r="U88" s="43">
        <v>0</v>
      </c>
      <c r="V88" s="43">
        <v>0</v>
      </c>
      <c r="W88" s="43">
        <f t="shared" si="16"/>
        <v>147.32</v>
      </c>
      <c r="X88" s="45">
        <f t="shared" si="12"/>
        <v>3152.68</v>
      </c>
      <c r="Y88" s="144"/>
    </row>
    <row r="89" spans="1:25" ht="17.25" x14ac:dyDescent="0.3">
      <c r="A89" s="28">
        <f t="shared" si="15"/>
        <v>73</v>
      </c>
      <c r="B89" s="104">
        <v>9901358808</v>
      </c>
      <c r="C89" s="74" t="s">
        <v>197</v>
      </c>
      <c r="D89" s="105" t="s">
        <v>91</v>
      </c>
      <c r="E89" s="106" t="s">
        <v>43</v>
      </c>
      <c r="F89" s="106">
        <v>1416340</v>
      </c>
      <c r="G89" s="107">
        <v>2563543320116</v>
      </c>
      <c r="H89" s="106"/>
      <c r="I89" s="108"/>
      <c r="J89" s="106">
        <v>3287036813</v>
      </c>
      <c r="K89" s="109" t="s">
        <v>198</v>
      </c>
      <c r="L89" s="110">
        <v>43101</v>
      </c>
      <c r="M89" s="111" t="s">
        <v>95</v>
      </c>
      <c r="N89" s="73">
        <v>71.400000000000006</v>
      </c>
      <c r="O89" s="74">
        <v>31</v>
      </c>
      <c r="P89" s="75">
        <v>836.6</v>
      </c>
      <c r="Q89" s="76">
        <f t="shared" si="9"/>
        <v>2213.4</v>
      </c>
      <c r="R89" s="77">
        <v>250</v>
      </c>
      <c r="S89" s="112">
        <f t="shared" si="13"/>
        <v>3300</v>
      </c>
      <c r="T89" s="79">
        <f t="shared" si="10"/>
        <v>147.32</v>
      </c>
      <c r="U89" s="79">
        <v>0</v>
      </c>
      <c r="V89" s="79">
        <v>0</v>
      </c>
      <c r="W89" s="79">
        <f t="shared" si="16"/>
        <v>147.32</v>
      </c>
      <c r="X89" s="80">
        <f t="shared" si="12"/>
        <v>3152.68</v>
      </c>
      <c r="Y89" s="144"/>
    </row>
    <row r="90" spans="1:25" ht="17.25" x14ac:dyDescent="0.3">
      <c r="A90" s="28">
        <f t="shared" si="15"/>
        <v>74</v>
      </c>
      <c r="B90" s="29">
        <v>9901491727</v>
      </c>
      <c r="C90" s="28" t="s">
        <v>199</v>
      </c>
      <c r="D90" s="95" t="s">
        <v>91</v>
      </c>
      <c r="E90" s="48" t="s">
        <v>200</v>
      </c>
      <c r="F90" s="48">
        <v>1416341</v>
      </c>
      <c r="G90" s="50">
        <v>1638850010101</v>
      </c>
      <c r="H90" s="48"/>
      <c r="I90" s="96"/>
      <c r="J90" s="48">
        <v>3845015339</v>
      </c>
      <c r="K90" s="53" t="s">
        <v>201</v>
      </c>
      <c r="L90" s="36">
        <v>44044</v>
      </c>
      <c r="M90" s="47" t="s">
        <v>95</v>
      </c>
      <c r="N90" s="38">
        <v>71.400000000000006</v>
      </c>
      <c r="O90" s="28">
        <v>31</v>
      </c>
      <c r="P90" s="39">
        <v>836.6</v>
      </c>
      <c r="Q90" s="40">
        <f t="shared" si="9"/>
        <v>2213.4</v>
      </c>
      <c r="R90" s="41">
        <v>250</v>
      </c>
      <c r="S90" s="42">
        <f t="shared" si="13"/>
        <v>3300</v>
      </c>
      <c r="T90" s="43">
        <f t="shared" si="10"/>
        <v>147.32</v>
      </c>
      <c r="U90" s="43">
        <v>0</v>
      </c>
      <c r="V90" s="43">
        <v>0</v>
      </c>
      <c r="W90" s="43">
        <f t="shared" si="16"/>
        <v>147.32</v>
      </c>
      <c r="X90" s="45">
        <f t="shared" si="12"/>
        <v>3152.68</v>
      </c>
      <c r="Y90" s="144"/>
    </row>
    <row r="91" spans="1:25" ht="17.25" x14ac:dyDescent="0.3">
      <c r="A91" s="28">
        <f t="shared" si="15"/>
        <v>75</v>
      </c>
      <c r="B91" s="29">
        <v>9901562800</v>
      </c>
      <c r="C91" s="28" t="s">
        <v>202</v>
      </c>
      <c r="D91" s="95" t="s">
        <v>91</v>
      </c>
      <c r="E91" s="48" t="s">
        <v>200</v>
      </c>
      <c r="F91" s="48"/>
      <c r="G91" s="50"/>
      <c r="H91" s="48"/>
      <c r="I91" s="96"/>
      <c r="J91" s="48"/>
      <c r="K91" s="53" t="s">
        <v>203</v>
      </c>
      <c r="L91" s="36">
        <v>44743</v>
      </c>
      <c r="M91" s="47"/>
      <c r="N91" s="38">
        <v>71.400000000000006</v>
      </c>
      <c r="O91" s="28">
        <v>31</v>
      </c>
      <c r="P91" s="39">
        <v>836.6</v>
      </c>
      <c r="Q91" s="40">
        <f t="shared" si="9"/>
        <v>2213.4</v>
      </c>
      <c r="R91" s="41">
        <v>250</v>
      </c>
      <c r="S91" s="42">
        <f t="shared" si="13"/>
        <v>3300</v>
      </c>
      <c r="T91" s="43">
        <f t="shared" si="10"/>
        <v>147.32</v>
      </c>
      <c r="U91" s="43">
        <v>0</v>
      </c>
      <c r="V91" s="43">
        <v>0</v>
      </c>
      <c r="W91" s="43">
        <f t="shared" si="16"/>
        <v>147.32</v>
      </c>
      <c r="X91" s="45">
        <f t="shared" si="12"/>
        <v>3152.68</v>
      </c>
      <c r="Y91" s="144"/>
    </row>
    <row r="92" spans="1:25" ht="17.25" x14ac:dyDescent="0.3">
      <c r="A92" s="28">
        <f t="shared" si="15"/>
        <v>76</v>
      </c>
      <c r="B92" s="113">
        <v>9901563258</v>
      </c>
      <c r="C92" s="28" t="s">
        <v>204</v>
      </c>
      <c r="D92" s="95" t="s">
        <v>91</v>
      </c>
      <c r="E92" s="48" t="s">
        <v>200</v>
      </c>
      <c r="F92" s="114"/>
      <c r="G92" s="115"/>
      <c r="H92" s="114"/>
      <c r="I92" s="116"/>
      <c r="J92" s="114"/>
      <c r="K92" s="61" t="s">
        <v>205</v>
      </c>
      <c r="L92" s="117">
        <v>44743</v>
      </c>
      <c r="M92" s="118"/>
      <c r="N92" s="38">
        <v>71.400000000000006</v>
      </c>
      <c r="O92" s="119">
        <v>31</v>
      </c>
      <c r="P92" s="39">
        <v>836.6</v>
      </c>
      <c r="Q92" s="40">
        <f t="shared" si="9"/>
        <v>2213.4</v>
      </c>
      <c r="R92" s="41">
        <v>250</v>
      </c>
      <c r="S92" s="42">
        <f t="shared" si="13"/>
        <v>3300</v>
      </c>
      <c r="T92" s="43">
        <f t="shared" si="10"/>
        <v>147.32</v>
      </c>
      <c r="U92" s="120">
        <v>0</v>
      </c>
      <c r="V92" s="120">
        <v>0</v>
      </c>
      <c r="W92" s="43">
        <f t="shared" si="16"/>
        <v>147.32</v>
      </c>
      <c r="X92" s="45">
        <f t="shared" si="12"/>
        <v>3152.68</v>
      </c>
      <c r="Y92" s="144"/>
    </row>
    <row r="93" spans="1:25" ht="18" thickBot="1" x14ac:dyDescent="0.35">
      <c r="A93" s="220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121">
        <f>SUM(P39:P91)</f>
        <v>44339.799999999959</v>
      </c>
      <c r="Q93" s="121">
        <f>SUM(Q39:Q91)</f>
        <v>117310.1999999999</v>
      </c>
      <c r="R93" s="121">
        <f>SUM(R39:R91)</f>
        <v>13250</v>
      </c>
      <c r="S93" s="121">
        <f>SUM(S39:S92)</f>
        <v>178200</v>
      </c>
      <c r="T93" s="121">
        <f>SUM(T39:T92)</f>
        <v>7955.2799999999943</v>
      </c>
      <c r="U93" s="121">
        <f t="shared" ref="U93:X93" si="17">SUM(U39:U92)</f>
        <v>1079.31</v>
      </c>
      <c r="V93" s="121">
        <f t="shared" si="17"/>
        <v>2450.64</v>
      </c>
      <c r="W93" s="121">
        <f t="shared" si="17"/>
        <v>11485.229999999992</v>
      </c>
      <c r="X93" s="121">
        <f t="shared" si="17"/>
        <v>166714.76999999979</v>
      </c>
      <c r="Y93" s="144"/>
    </row>
    <row r="94" spans="1:25" ht="17.25" x14ac:dyDescent="0.3">
      <c r="A94" s="83"/>
      <c r="B94" s="83"/>
      <c r="C94" s="83"/>
      <c r="D94" s="83"/>
      <c r="E94" s="83"/>
      <c r="F94" s="83"/>
      <c r="G94" s="83"/>
      <c r="H94" s="83"/>
      <c r="I94" s="84"/>
      <c r="J94" s="83"/>
      <c r="K94" s="83"/>
      <c r="L94" s="83"/>
      <c r="M94" s="83"/>
      <c r="N94" s="83"/>
      <c r="O94" s="83"/>
      <c r="P94" s="122"/>
      <c r="Q94" s="122"/>
      <c r="R94" s="123"/>
      <c r="S94" s="124"/>
      <c r="T94" s="124"/>
      <c r="U94" s="124"/>
      <c r="V94" s="124"/>
      <c r="W94" s="123"/>
      <c r="X94" s="123"/>
      <c r="Y94" s="144"/>
    </row>
    <row r="95" spans="1:25" ht="17.25" x14ac:dyDescent="0.3">
      <c r="A95" s="83"/>
      <c r="B95" s="83"/>
      <c r="C95" s="83"/>
      <c r="D95" s="83"/>
      <c r="E95" s="83"/>
      <c r="F95" s="83"/>
      <c r="G95" s="83"/>
      <c r="H95" s="83"/>
      <c r="I95" s="84"/>
      <c r="J95" s="83"/>
      <c r="K95" s="83"/>
      <c r="L95" s="83"/>
      <c r="M95" s="83"/>
      <c r="N95" s="83"/>
      <c r="O95" s="83"/>
      <c r="P95" s="122"/>
      <c r="Q95" s="122"/>
      <c r="R95" s="123"/>
      <c r="S95" s="124"/>
      <c r="T95" s="124"/>
      <c r="U95" s="124"/>
      <c r="V95" s="124"/>
      <c r="W95" s="123"/>
      <c r="X95" s="123"/>
      <c r="Y95" s="144"/>
    </row>
    <row r="96" spans="1:25" ht="15" customHeight="1" x14ac:dyDescent="0.3">
      <c r="A96" s="83"/>
      <c r="B96" s="83"/>
      <c r="C96" s="83"/>
      <c r="D96" s="83"/>
      <c r="E96" s="83"/>
      <c r="F96" s="83"/>
      <c r="G96" s="83"/>
      <c r="H96" s="83"/>
      <c r="I96" s="84"/>
      <c r="J96" s="83"/>
      <c r="K96" s="83"/>
      <c r="L96" s="83"/>
      <c r="M96" s="83"/>
      <c r="N96" s="83"/>
      <c r="O96" s="83"/>
      <c r="P96" s="122"/>
      <c r="Q96" s="122"/>
      <c r="R96" s="123"/>
      <c r="S96" s="124"/>
      <c r="T96" s="124"/>
      <c r="U96" s="124"/>
      <c r="V96" s="124"/>
      <c r="W96" s="123"/>
      <c r="X96" s="123"/>
      <c r="Y96" s="144"/>
    </row>
    <row r="97" spans="1:25" ht="17.25" x14ac:dyDescent="0.3">
      <c r="A97" s="83" t="s">
        <v>206</v>
      </c>
      <c r="B97" s="83"/>
      <c r="C97" s="83"/>
      <c r="D97" s="83"/>
      <c r="E97" s="83"/>
      <c r="F97" s="83"/>
      <c r="G97" s="83"/>
      <c r="H97" s="83"/>
      <c r="I97" s="84"/>
      <c r="J97" s="83"/>
      <c r="K97" s="83"/>
      <c r="L97" s="83"/>
      <c r="M97" s="83"/>
      <c r="N97" s="83"/>
      <c r="O97" s="83"/>
      <c r="P97" s="83"/>
      <c r="Q97" s="85"/>
      <c r="R97" s="125"/>
      <c r="S97" s="86"/>
      <c r="T97" s="86"/>
      <c r="U97" s="86"/>
      <c r="V97" s="86"/>
      <c r="W97" s="86"/>
      <c r="X97" s="86"/>
      <c r="Y97" s="144"/>
    </row>
    <row r="98" spans="1:25" ht="18" thickBot="1" x14ac:dyDescent="0.35">
      <c r="A98" s="222" t="s">
        <v>87</v>
      </c>
      <c r="B98" s="222"/>
      <c r="C98" s="222"/>
      <c r="D98" s="222"/>
      <c r="E98" s="222"/>
      <c r="F98" s="223"/>
      <c r="G98" s="223"/>
      <c r="H98" s="223"/>
      <c r="I98" s="223"/>
      <c r="J98" s="223"/>
      <c r="K98" s="222"/>
      <c r="L98" s="222"/>
      <c r="M98" s="223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126"/>
      <c r="Y98" s="144"/>
    </row>
    <row r="99" spans="1:25" ht="18" thickBot="1" x14ac:dyDescent="0.35">
      <c r="A99" s="184" t="s">
        <v>2</v>
      </c>
      <c r="B99" s="184" t="s">
        <v>3</v>
      </c>
      <c r="C99" s="184" t="s">
        <v>4</v>
      </c>
      <c r="D99" s="184" t="s">
        <v>5</v>
      </c>
      <c r="E99" s="184" t="s">
        <v>88</v>
      </c>
      <c r="F99" s="214" t="s">
        <v>7</v>
      </c>
      <c r="G99" s="217" t="s">
        <v>8</v>
      </c>
      <c r="H99" s="217" t="s">
        <v>9</v>
      </c>
      <c r="I99" s="196" t="s">
        <v>10</v>
      </c>
      <c r="J99" s="199" t="s">
        <v>11</v>
      </c>
      <c r="K99" s="184" t="s">
        <v>12</v>
      </c>
      <c r="L99" s="184" t="s">
        <v>13</v>
      </c>
      <c r="M99" s="211" t="s">
        <v>0</v>
      </c>
      <c r="N99" s="202" t="s">
        <v>14</v>
      </c>
      <c r="O99" s="205" t="s">
        <v>15</v>
      </c>
      <c r="P99" s="205" t="s">
        <v>16</v>
      </c>
      <c r="Q99" s="208" t="s">
        <v>17</v>
      </c>
      <c r="R99" s="205" t="s">
        <v>89</v>
      </c>
      <c r="S99" s="187" t="s">
        <v>18</v>
      </c>
      <c r="T99" s="190" t="s">
        <v>19</v>
      </c>
      <c r="U99" s="191"/>
      <c r="V99" s="192"/>
      <c r="W99" s="193" t="s">
        <v>20</v>
      </c>
      <c r="X99" s="184" t="s">
        <v>21</v>
      </c>
      <c r="Y99" s="144"/>
    </row>
    <row r="100" spans="1:25" ht="18" thickBot="1" x14ac:dyDescent="0.35">
      <c r="A100" s="185"/>
      <c r="B100" s="185"/>
      <c r="C100" s="185"/>
      <c r="D100" s="185"/>
      <c r="E100" s="185"/>
      <c r="F100" s="215"/>
      <c r="G100" s="218"/>
      <c r="H100" s="218"/>
      <c r="I100" s="197"/>
      <c r="J100" s="200"/>
      <c r="K100" s="185"/>
      <c r="L100" s="185"/>
      <c r="M100" s="212"/>
      <c r="N100" s="203"/>
      <c r="O100" s="206"/>
      <c r="P100" s="207"/>
      <c r="Q100" s="209"/>
      <c r="R100" s="207"/>
      <c r="S100" s="188"/>
      <c r="T100" s="6">
        <v>201</v>
      </c>
      <c r="U100" s="6">
        <v>102</v>
      </c>
      <c r="V100" s="7" t="s">
        <v>22</v>
      </c>
      <c r="W100" s="194"/>
      <c r="X100" s="185"/>
      <c r="Y100" s="144"/>
    </row>
    <row r="101" spans="1:25" ht="45.75" thickBot="1" x14ac:dyDescent="0.35">
      <c r="A101" s="186"/>
      <c r="B101" s="186"/>
      <c r="C101" s="186"/>
      <c r="D101" s="186"/>
      <c r="E101" s="186"/>
      <c r="F101" s="216"/>
      <c r="G101" s="219"/>
      <c r="H101" s="219"/>
      <c r="I101" s="198"/>
      <c r="J101" s="201"/>
      <c r="K101" s="186"/>
      <c r="L101" s="186"/>
      <c r="M101" s="213"/>
      <c r="N101" s="204"/>
      <c r="O101" s="207"/>
      <c r="P101" s="6" t="s">
        <v>23</v>
      </c>
      <c r="Q101" s="8" t="s">
        <v>24</v>
      </c>
      <c r="R101" s="9" t="s">
        <v>25</v>
      </c>
      <c r="S101" s="189"/>
      <c r="T101" s="88" t="s">
        <v>26</v>
      </c>
      <c r="U101" s="88" t="s">
        <v>27</v>
      </c>
      <c r="V101" s="88" t="s">
        <v>28</v>
      </c>
      <c r="W101" s="195"/>
      <c r="X101" s="186"/>
      <c r="Y101" s="144"/>
    </row>
    <row r="102" spans="1:25" ht="17.25" x14ac:dyDescent="0.3">
      <c r="A102" s="10">
        <f>A92+1</f>
        <v>77</v>
      </c>
      <c r="B102" s="11">
        <v>9901351286</v>
      </c>
      <c r="C102" s="12" t="s">
        <v>207</v>
      </c>
      <c r="D102" s="90" t="s">
        <v>208</v>
      </c>
      <c r="E102" s="90" t="s">
        <v>43</v>
      </c>
      <c r="F102" s="48">
        <v>1416343</v>
      </c>
      <c r="G102" s="50">
        <v>2284620021708</v>
      </c>
      <c r="H102" s="48"/>
      <c r="I102" s="96"/>
      <c r="J102" s="48">
        <v>3287032954</v>
      </c>
      <c r="K102" s="17" t="s">
        <v>209</v>
      </c>
      <c r="L102" s="18">
        <v>43101</v>
      </c>
      <c r="M102" s="37">
        <v>363</v>
      </c>
      <c r="N102" s="127">
        <v>72.540000000000006</v>
      </c>
      <c r="O102" s="10">
        <v>31</v>
      </c>
      <c r="P102" s="21">
        <v>801.26</v>
      </c>
      <c r="Q102" s="22">
        <f>+N102*O102</f>
        <v>2248.7400000000002</v>
      </c>
      <c r="R102" s="23">
        <v>250</v>
      </c>
      <c r="S102" s="24">
        <f>P102+Q102+R102</f>
        <v>3300</v>
      </c>
      <c r="T102" s="25">
        <f t="shared" ref="T102:T136" si="18">ROUND((P102+Q102)*4.83%,2)</f>
        <v>147.32</v>
      </c>
      <c r="U102" s="25">
        <v>0</v>
      </c>
      <c r="V102" s="25">
        <v>0</v>
      </c>
      <c r="W102" s="25">
        <f t="shared" ref="W102:W136" si="19">ROUND(SUM(T102:V102),2)</f>
        <v>147.32</v>
      </c>
      <c r="X102" s="27">
        <f t="shared" ref="X102:X136" si="20">ROUND(S102-W102,2)</f>
        <v>3152.68</v>
      </c>
      <c r="Y102" s="144"/>
    </row>
    <row r="103" spans="1:25" ht="17.25" x14ac:dyDescent="0.3">
      <c r="A103" s="28">
        <f>A102+1</f>
        <v>78</v>
      </c>
      <c r="B103" s="29">
        <v>9901534439</v>
      </c>
      <c r="C103" s="30" t="s">
        <v>210</v>
      </c>
      <c r="D103" s="95" t="s">
        <v>208</v>
      </c>
      <c r="E103" s="48" t="s">
        <v>200</v>
      </c>
      <c r="F103" s="48">
        <v>1416344</v>
      </c>
      <c r="G103" s="50">
        <v>2425331831218</v>
      </c>
      <c r="H103" s="48"/>
      <c r="I103" s="96"/>
      <c r="J103" s="48">
        <v>3424062867</v>
      </c>
      <c r="K103" s="47" t="s">
        <v>211</v>
      </c>
      <c r="L103" s="36">
        <v>44470</v>
      </c>
      <c r="M103" s="37">
        <v>363</v>
      </c>
      <c r="N103" s="38">
        <v>72.540000000000006</v>
      </c>
      <c r="O103" s="28">
        <v>31</v>
      </c>
      <c r="P103" s="39">
        <v>801.26</v>
      </c>
      <c r="Q103" s="40">
        <f t="shared" ref="Q103:Q135" si="21">+N103*O103</f>
        <v>2248.7400000000002</v>
      </c>
      <c r="R103" s="41">
        <v>250</v>
      </c>
      <c r="S103" s="42">
        <f t="shared" ref="S103:S136" si="22">P103+Q103+R103</f>
        <v>3300</v>
      </c>
      <c r="T103" s="43">
        <f t="shared" si="18"/>
        <v>147.32</v>
      </c>
      <c r="U103" s="25">
        <v>0</v>
      </c>
      <c r="V103" s="25">
        <v>0</v>
      </c>
      <c r="W103" s="43">
        <f t="shared" si="19"/>
        <v>147.32</v>
      </c>
      <c r="X103" s="45">
        <f t="shared" si="20"/>
        <v>3152.68</v>
      </c>
      <c r="Y103" s="144"/>
    </row>
    <row r="104" spans="1:25" ht="17.25" x14ac:dyDescent="0.3">
      <c r="A104" s="28">
        <f t="shared" ref="A104:A116" si="23">A103+1</f>
        <v>79</v>
      </c>
      <c r="B104" s="29">
        <v>9901433970</v>
      </c>
      <c r="C104" s="30" t="s">
        <v>212</v>
      </c>
      <c r="D104" s="48" t="s">
        <v>208</v>
      </c>
      <c r="E104" s="48" t="s">
        <v>213</v>
      </c>
      <c r="F104" s="48">
        <v>1416345</v>
      </c>
      <c r="G104" s="50">
        <v>1963451970101</v>
      </c>
      <c r="H104" s="48"/>
      <c r="I104" s="96"/>
      <c r="J104" s="48">
        <v>3164072927</v>
      </c>
      <c r="K104" s="35" t="s">
        <v>214</v>
      </c>
      <c r="L104" s="36">
        <v>42052</v>
      </c>
      <c r="M104" s="37">
        <v>363</v>
      </c>
      <c r="N104" s="128">
        <v>72.540000000000006</v>
      </c>
      <c r="O104" s="28">
        <v>31</v>
      </c>
      <c r="P104" s="39">
        <v>801.26</v>
      </c>
      <c r="Q104" s="40">
        <f t="shared" si="21"/>
        <v>2248.7400000000002</v>
      </c>
      <c r="R104" s="41">
        <v>250</v>
      </c>
      <c r="S104" s="42">
        <f t="shared" si="22"/>
        <v>3300</v>
      </c>
      <c r="T104" s="43">
        <f t="shared" si="18"/>
        <v>147.32</v>
      </c>
      <c r="U104" s="25">
        <v>0</v>
      </c>
      <c r="V104" s="25">
        <v>0</v>
      </c>
      <c r="W104" s="43">
        <f t="shared" si="19"/>
        <v>147.32</v>
      </c>
      <c r="X104" s="45">
        <f t="shared" si="20"/>
        <v>3152.68</v>
      </c>
      <c r="Y104" s="144"/>
    </row>
    <row r="105" spans="1:25" ht="15.75" customHeight="1" x14ac:dyDescent="0.3">
      <c r="A105" s="28">
        <f t="shared" si="23"/>
        <v>80</v>
      </c>
      <c r="B105" s="29">
        <v>9901377122</v>
      </c>
      <c r="C105" s="30" t="s">
        <v>215</v>
      </c>
      <c r="D105" s="48" t="s">
        <v>208</v>
      </c>
      <c r="E105" s="48" t="s">
        <v>213</v>
      </c>
      <c r="F105" s="48">
        <v>1416346</v>
      </c>
      <c r="G105" s="50">
        <v>2190540960506</v>
      </c>
      <c r="H105" s="48"/>
      <c r="I105" s="96"/>
      <c r="J105" s="48">
        <v>3216036260</v>
      </c>
      <c r="K105" s="53" t="s">
        <v>216</v>
      </c>
      <c r="L105" s="36">
        <v>43101</v>
      </c>
      <c r="M105" s="37">
        <v>363</v>
      </c>
      <c r="N105" s="128">
        <v>72.540000000000006</v>
      </c>
      <c r="O105" s="28">
        <v>31</v>
      </c>
      <c r="P105" s="39">
        <v>801.26</v>
      </c>
      <c r="Q105" s="40">
        <f t="shared" si="21"/>
        <v>2248.7400000000002</v>
      </c>
      <c r="R105" s="41">
        <v>250</v>
      </c>
      <c r="S105" s="42">
        <f t="shared" si="22"/>
        <v>3300</v>
      </c>
      <c r="T105" s="43">
        <f t="shared" si="18"/>
        <v>147.32</v>
      </c>
      <c r="U105" s="25">
        <v>0</v>
      </c>
      <c r="V105" s="25">
        <v>0</v>
      </c>
      <c r="W105" s="43">
        <f t="shared" si="19"/>
        <v>147.32</v>
      </c>
      <c r="X105" s="45">
        <f t="shared" si="20"/>
        <v>3152.68</v>
      </c>
      <c r="Y105" s="144"/>
    </row>
    <row r="106" spans="1:25" ht="17.25" x14ac:dyDescent="0.3">
      <c r="A106" s="28">
        <f t="shared" si="23"/>
        <v>81</v>
      </c>
      <c r="B106" s="29">
        <v>9901389098</v>
      </c>
      <c r="C106" s="30" t="s">
        <v>217</v>
      </c>
      <c r="D106" s="48" t="s">
        <v>208</v>
      </c>
      <c r="E106" s="48" t="s">
        <v>213</v>
      </c>
      <c r="F106" s="48">
        <v>1416348</v>
      </c>
      <c r="G106" s="50">
        <v>1656557040408</v>
      </c>
      <c r="H106" s="48"/>
      <c r="I106" s="96"/>
      <c r="J106" s="48">
        <v>3759029670</v>
      </c>
      <c r="K106" s="53" t="s">
        <v>218</v>
      </c>
      <c r="L106" s="36">
        <v>43101</v>
      </c>
      <c r="M106" s="37">
        <v>363</v>
      </c>
      <c r="N106" s="128">
        <v>72.540000000000006</v>
      </c>
      <c r="O106" s="28">
        <v>31</v>
      </c>
      <c r="P106" s="39">
        <v>801.26</v>
      </c>
      <c r="Q106" s="40">
        <f t="shared" si="21"/>
        <v>2248.7400000000002</v>
      </c>
      <c r="R106" s="41">
        <v>250</v>
      </c>
      <c r="S106" s="42">
        <f t="shared" si="22"/>
        <v>3300</v>
      </c>
      <c r="T106" s="43">
        <f t="shared" si="18"/>
        <v>147.32</v>
      </c>
      <c r="U106" s="25">
        <v>0</v>
      </c>
      <c r="V106" s="25">
        <v>0</v>
      </c>
      <c r="W106" s="43">
        <f t="shared" si="19"/>
        <v>147.32</v>
      </c>
      <c r="X106" s="45">
        <f t="shared" si="20"/>
        <v>3152.68</v>
      </c>
      <c r="Y106" s="144"/>
    </row>
    <row r="107" spans="1:25" ht="17.25" x14ac:dyDescent="0.3">
      <c r="A107" s="28">
        <f t="shared" si="23"/>
        <v>82</v>
      </c>
      <c r="B107" s="29">
        <v>990099346</v>
      </c>
      <c r="C107" s="30" t="s">
        <v>219</v>
      </c>
      <c r="D107" s="48" t="s">
        <v>208</v>
      </c>
      <c r="E107" s="48" t="s">
        <v>220</v>
      </c>
      <c r="F107" s="48">
        <v>1416349</v>
      </c>
      <c r="G107" s="50">
        <v>1896012480512</v>
      </c>
      <c r="H107" s="48"/>
      <c r="I107" s="96"/>
      <c r="J107" s="48">
        <v>3216001659</v>
      </c>
      <c r="K107" s="35" t="s">
        <v>221</v>
      </c>
      <c r="L107" s="36">
        <v>41687</v>
      </c>
      <c r="M107" s="37">
        <v>363</v>
      </c>
      <c r="N107" s="128">
        <v>72.540000000000006</v>
      </c>
      <c r="O107" s="28">
        <v>31</v>
      </c>
      <c r="P107" s="39">
        <v>801.26</v>
      </c>
      <c r="Q107" s="40">
        <f t="shared" si="21"/>
        <v>2248.7400000000002</v>
      </c>
      <c r="R107" s="41">
        <v>250</v>
      </c>
      <c r="S107" s="42">
        <f t="shared" si="22"/>
        <v>3300</v>
      </c>
      <c r="T107" s="43">
        <f t="shared" si="18"/>
        <v>147.32</v>
      </c>
      <c r="U107" s="25">
        <v>0</v>
      </c>
      <c r="V107" s="25">
        <v>0</v>
      </c>
      <c r="W107" s="43">
        <f t="shared" si="19"/>
        <v>147.32</v>
      </c>
      <c r="X107" s="45">
        <f t="shared" si="20"/>
        <v>3152.68</v>
      </c>
      <c r="Y107" s="144"/>
    </row>
    <row r="108" spans="1:25" ht="17.25" x14ac:dyDescent="0.3">
      <c r="A108" s="28">
        <f t="shared" si="23"/>
        <v>83</v>
      </c>
      <c r="B108" s="29">
        <v>9901433915</v>
      </c>
      <c r="C108" s="30" t="s">
        <v>222</v>
      </c>
      <c r="D108" s="48" t="s">
        <v>208</v>
      </c>
      <c r="E108" s="48" t="s">
        <v>220</v>
      </c>
      <c r="F108" s="48">
        <v>1416350</v>
      </c>
      <c r="G108" s="50">
        <v>1990018390101</v>
      </c>
      <c r="H108" s="48"/>
      <c r="I108" s="96"/>
      <c r="J108" s="48">
        <v>3216001457</v>
      </c>
      <c r="K108" s="35" t="s">
        <v>223</v>
      </c>
      <c r="L108" s="36">
        <v>37622</v>
      </c>
      <c r="M108" s="37">
        <v>363</v>
      </c>
      <c r="N108" s="128">
        <v>72.540000000000006</v>
      </c>
      <c r="O108" s="28">
        <v>31</v>
      </c>
      <c r="P108" s="39">
        <v>801.26</v>
      </c>
      <c r="Q108" s="40">
        <f t="shared" si="21"/>
        <v>2248.7400000000002</v>
      </c>
      <c r="R108" s="41">
        <v>250</v>
      </c>
      <c r="S108" s="42">
        <f t="shared" si="22"/>
        <v>3300</v>
      </c>
      <c r="T108" s="43">
        <f t="shared" si="18"/>
        <v>147.32</v>
      </c>
      <c r="U108" s="25">
        <v>0</v>
      </c>
      <c r="V108" s="25">
        <v>0</v>
      </c>
      <c r="W108" s="43">
        <f t="shared" si="19"/>
        <v>147.32</v>
      </c>
      <c r="X108" s="45">
        <f t="shared" si="20"/>
        <v>3152.68</v>
      </c>
      <c r="Y108" s="144"/>
    </row>
    <row r="109" spans="1:25" ht="17.25" x14ac:dyDescent="0.3">
      <c r="A109" s="28">
        <f t="shared" si="23"/>
        <v>84</v>
      </c>
      <c r="B109" s="29">
        <v>990099268</v>
      </c>
      <c r="C109" s="30" t="s">
        <v>224</v>
      </c>
      <c r="D109" s="48" t="s">
        <v>208</v>
      </c>
      <c r="E109" s="48" t="s">
        <v>220</v>
      </c>
      <c r="F109" s="48">
        <v>1416351</v>
      </c>
      <c r="G109" s="50">
        <v>1759339280114</v>
      </c>
      <c r="H109" s="48"/>
      <c r="I109" s="96"/>
      <c r="J109" s="48">
        <v>3216004468</v>
      </c>
      <c r="K109" s="35" t="s">
        <v>225</v>
      </c>
      <c r="L109" s="36">
        <v>41276</v>
      </c>
      <c r="M109" s="37">
        <v>363</v>
      </c>
      <c r="N109" s="128">
        <v>72.540000000000006</v>
      </c>
      <c r="O109" s="28">
        <v>31</v>
      </c>
      <c r="P109" s="39">
        <v>801.26</v>
      </c>
      <c r="Q109" s="40">
        <f t="shared" si="21"/>
        <v>2248.7400000000002</v>
      </c>
      <c r="R109" s="41">
        <v>250</v>
      </c>
      <c r="S109" s="42">
        <f t="shared" si="22"/>
        <v>3300</v>
      </c>
      <c r="T109" s="43">
        <f t="shared" si="18"/>
        <v>147.32</v>
      </c>
      <c r="U109" s="25">
        <v>0</v>
      </c>
      <c r="V109" s="25">
        <v>0</v>
      </c>
      <c r="W109" s="43">
        <f t="shared" si="19"/>
        <v>147.32</v>
      </c>
      <c r="X109" s="45">
        <f t="shared" si="20"/>
        <v>3152.68</v>
      </c>
      <c r="Y109" s="144"/>
    </row>
    <row r="110" spans="1:25" ht="17.25" x14ac:dyDescent="0.3">
      <c r="A110" s="28">
        <f t="shared" si="23"/>
        <v>85</v>
      </c>
      <c r="B110" s="29">
        <v>9901433919</v>
      </c>
      <c r="C110" s="30" t="s">
        <v>226</v>
      </c>
      <c r="D110" s="48" t="s">
        <v>208</v>
      </c>
      <c r="E110" s="48" t="s">
        <v>220</v>
      </c>
      <c r="F110" s="48">
        <v>1416352</v>
      </c>
      <c r="G110" s="50">
        <v>1736840090114</v>
      </c>
      <c r="H110" s="48"/>
      <c r="I110" s="96"/>
      <c r="J110" s="48">
        <v>3164033390</v>
      </c>
      <c r="K110" s="35" t="s">
        <v>227</v>
      </c>
      <c r="L110" s="36">
        <v>39326</v>
      </c>
      <c r="M110" s="37">
        <v>363</v>
      </c>
      <c r="N110" s="128">
        <v>72.540000000000006</v>
      </c>
      <c r="O110" s="28">
        <v>31</v>
      </c>
      <c r="P110" s="39">
        <v>801.26</v>
      </c>
      <c r="Q110" s="40">
        <f t="shared" si="21"/>
        <v>2248.7400000000002</v>
      </c>
      <c r="R110" s="41">
        <v>250</v>
      </c>
      <c r="S110" s="42">
        <f t="shared" si="22"/>
        <v>3300</v>
      </c>
      <c r="T110" s="43">
        <f t="shared" si="18"/>
        <v>147.32</v>
      </c>
      <c r="U110" s="25">
        <v>0</v>
      </c>
      <c r="V110" s="25">
        <v>0</v>
      </c>
      <c r="W110" s="43">
        <f t="shared" si="19"/>
        <v>147.32</v>
      </c>
      <c r="X110" s="45">
        <f t="shared" si="20"/>
        <v>3152.68</v>
      </c>
      <c r="Y110" s="144"/>
    </row>
    <row r="111" spans="1:25" ht="17.25" x14ac:dyDescent="0.3">
      <c r="A111" s="28">
        <f t="shared" si="23"/>
        <v>86</v>
      </c>
      <c r="B111" s="29">
        <v>9901433922</v>
      </c>
      <c r="C111" s="30" t="s">
        <v>228</v>
      </c>
      <c r="D111" s="48" t="s">
        <v>208</v>
      </c>
      <c r="E111" s="48" t="s">
        <v>220</v>
      </c>
      <c r="F111" s="48">
        <v>1416353</v>
      </c>
      <c r="G111" s="50">
        <v>1692800980114</v>
      </c>
      <c r="H111" s="48"/>
      <c r="I111" s="96"/>
      <c r="J111" s="48">
        <v>3216001865</v>
      </c>
      <c r="K111" s="35" t="s">
        <v>229</v>
      </c>
      <c r="L111" s="36">
        <v>38384</v>
      </c>
      <c r="M111" s="37">
        <v>363</v>
      </c>
      <c r="N111" s="128">
        <v>72.540000000000006</v>
      </c>
      <c r="O111" s="28">
        <v>31</v>
      </c>
      <c r="P111" s="39">
        <v>801.26</v>
      </c>
      <c r="Q111" s="40">
        <f t="shared" si="21"/>
        <v>2248.7400000000002</v>
      </c>
      <c r="R111" s="41">
        <v>250</v>
      </c>
      <c r="S111" s="42">
        <f t="shared" si="22"/>
        <v>3300</v>
      </c>
      <c r="T111" s="43">
        <f t="shared" si="18"/>
        <v>147.32</v>
      </c>
      <c r="U111" s="25">
        <v>0</v>
      </c>
      <c r="V111" s="25">
        <v>0</v>
      </c>
      <c r="W111" s="43">
        <f t="shared" si="19"/>
        <v>147.32</v>
      </c>
      <c r="X111" s="45">
        <f t="shared" si="20"/>
        <v>3152.68</v>
      </c>
      <c r="Y111" s="144"/>
    </row>
    <row r="112" spans="1:25" ht="17.25" x14ac:dyDescent="0.3">
      <c r="A112" s="28">
        <f t="shared" si="23"/>
        <v>87</v>
      </c>
      <c r="B112" s="29">
        <v>9901433923</v>
      </c>
      <c r="C112" s="30" t="s">
        <v>230</v>
      </c>
      <c r="D112" s="48" t="s">
        <v>208</v>
      </c>
      <c r="E112" s="48" t="s">
        <v>220</v>
      </c>
      <c r="F112" s="48">
        <v>1416354</v>
      </c>
      <c r="G112" s="50">
        <v>1593226930114</v>
      </c>
      <c r="H112" s="48"/>
      <c r="I112" s="96"/>
      <c r="J112" s="48">
        <v>3216001829</v>
      </c>
      <c r="K112" s="35" t="s">
        <v>231</v>
      </c>
      <c r="L112" s="129">
        <v>38355</v>
      </c>
      <c r="M112" s="37">
        <v>363</v>
      </c>
      <c r="N112" s="128">
        <v>72.540000000000006</v>
      </c>
      <c r="O112" s="28">
        <v>31</v>
      </c>
      <c r="P112" s="39">
        <v>801.26</v>
      </c>
      <c r="Q112" s="40">
        <f t="shared" si="21"/>
        <v>2248.7400000000002</v>
      </c>
      <c r="R112" s="41">
        <v>250</v>
      </c>
      <c r="S112" s="42">
        <f t="shared" si="22"/>
        <v>3300</v>
      </c>
      <c r="T112" s="43">
        <f t="shared" si="18"/>
        <v>147.32</v>
      </c>
      <c r="U112" s="25">
        <v>0</v>
      </c>
      <c r="V112" s="25">
        <v>0</v>
      </c>
      <c r="W112" s="43">
        <f t="shared" si="19"/>
        <v>147.32</v>
      </c>
      <c r="X112" s="45">
        <f t="shared" si="20"/>
        <v>3152.68</v>
      </c>
      <c r="Y112" s="144"/>
    </row>
    <row r="113" spans="1:25" ht="17.25" x14ac:dyDescent="0.3">
      <c r="A113" s="28">
        <f t="shared" si="23"/>
        <v>88</v>
      </c>
      <c r="B113" s="29">
        <v>9901433924</v>
      </c>
      <c r="C113" s="30" t="s">
        <v>232</v>
      </c>
      <c r="D113" s="48" t="s">
        <v>208</v>
      </c>
      <c r="E113" s="48" t="s">
        <v>220</v>
      </c>
      <c r="F113" s="48">
        <v>1416355</v>
      </c>
      <c r="G113" s="50">
        <v>2563457750114</v>
      </c>
      <c r="H113" s="48"/>
      <c r="I113" s="96"/>
      <c r="J113" s="48">
        <v>3216001833</v>
      </c>
      <c r="K113" s="35" t="s">
        <v>233</v>
      </c>
      <c r="L113" s="98">
        <v>38355</v>
      </c>
      <c r="M113" s="37">
        <v>363</v>
      </c>
      <c r="N113" s="128">
        <v>72.540000000000006</v>
      </c>
      <c r="O113" s="28">
        <v>31</v>
      </c>
      <c r="P113" s="39">
        <v>801.26</v>
      </c>
      <c r="Q113" s="40">
        <f t="shared" si="21"/>
        <v>2248.7400000000002</v>
      </c>
      <c r="R113" s="41">
        <v>250</v>
      </c>
      <c r="S113" s="42">
        <f t="shared" si="22"/>
        <v>3300</v>
      </c>
      <c r="T113" s="43">
        <f t="shared" si="18"/>
        <v>147.32</v>
      </c>
      <c r="U113" s="25">
        <v>0</v>
      </c>
      <c r="V113" s="25">
        <v>0</v>
      </c>
      <c r="W113" s="43">
        <f t="shared" si="19"/>
        <v>147.32</v>
      </c>
      <c r="X113" s="45">
        <f t="shared" si="20"/>
        <v>3152.68</v>
      </c>
      <c r="Y113" s="144"/>
    </row>
    <row r="114" spans="1:25" ht="17.25" x14ac:dyDescent="0.3">
      <c r="A114" s="28">
        <f t="shared" si="23"/>
        <v>89</v>
      </c>
      <c r="B114" s="29">
        <v>9901433925</v>
      </c>
      <c r="C114" s="30" t="s">
        <v>234</v>
      </c>
      <c r="D114" s="48" t="s">
        <v>208</v>
      </c>
      <c r="E114" s="48" t="s">
        <v>220</v>
      </c>
      <c r="F114" s="48">
        <v>1416356</v>
      </c>
      <c r="G114" s="50">
        <v>2218199081203</v>
      </c>
      <c r="H114" s="48"/>
      <c r="I114" s="96"/>
      <c r="J114" s="48">
        <v>4216008623</v>
      </c>
      <c r="K114" s="35" t="s">
        <v>235</v>
      </c>
      <c r="L114" s="98">
        <v>38720</v>
      </c>
      <c r="M114" s="37">
        <v>363</v>
      </c>
      <c r="N114" s="128">
        <v>72.540000000000006</v>
      </c>
      <c r="O114" s="28">
        <v>31</v>
      </c>
      <c r="P114" s="39">
        <v>801.26</v>
      </c>
      <c r="Q114" s="40">
        <f t="shared" si="21"/>
        <v>2248.7400000000002</v>
      </c>
      <c r="R114" s="41">
        <v>250</v>
      </c>
      <c r="S114" s="42">
        <f t="shared" si="22"/>
        <v>3300</v>
      </c>
      <c r="T114" s="43">
        <f t="shared" si="18"/>
        <v>147.32</v>
      </c>
      <c r="U114" s="25">
        <v>0</v>
      </c>
      <c r="V114" s="25">
        <v>0</v>
      </c>
      <c r="W114" s="43">
        <f t="shared" si="19"/>
        <v>147.32</v>
      </c>
      <c r="X114" s="45">
        <f t="shared" si="20"/>
        <v>3152.68</v>
      </c>
      <c r="Y114" s="144"/>
    </row>
    <row r="115" spans="1:25" ht="17.25" x14ac:dyDescent="0.3">
      <c r="A115" s="28">
        <f t="shared" si="23"/>
        <v>90</v>
      </c>
      <c r="B115" s="29">
        <v>9901433927</v>
      </c>
      <c r="C115" s="30" t="s">
        <v>236</v>
      </c>
      <c r="D115" s="48" t="s">
        <v>208</v>
      </c>
      <c r="E115" s="48" t="s">
        <v>220</v>
      </c>
      <c r="F115" s="48">
        <v>1416357</v>
      </c>
      <c r="G115" s="50">
        <v>2225887990112</v>
      </c>
      <c r="H115" s="48"/>
      <c r="I115" s="96"/>
      <c r="J115" s="48">
        <v>3164079920</v>
      </c>
      <c r="K115" s="130" t="s">
        <v>237</v>
      </c>
      <c r="L115" s="98">
        <v>43101</v>
      </c>
      <c r="M115" s="37">
        <v>363</v>
      </c>
      <c r="N115" s="128">
        <v>72.540000000000006</v>
      </c>
      <c r="O115" s="28">
        <v>31</v>
      </c>
      <c r="P115" s="39">
        <v>801.26</v>
      </c>
      <c r="Q115" s="40">
        <f t="shared" si="21"/>
        <v>2248.7400000000002</v>
      </c>
      <c r="R115" s="41">
        <v>250</v>
      </c>
      <c r="S115" s="42">
        <f t="shared" si="22"/>
        <v>3300</v>
      </c>
      <c r="T115" s="43">
        <f t="shared" si="18"/>
        <v>147.32</v>
      </c>
      <c r="U115" s="25">
        <v>0</v>
      </c>
      <c r="V115" s="25">
        <v>0</v>
      </c>
      <c r="W115" s="43">
        <f t="shared" si="19"/>
        <v>147.32</v>
      </c>
      <c r="X115" s="45">
        <f t="shared" si="20"/>
        <v>3152.68</v>
      </c>
      <c r="Y115" s="144"/>
    </row>
    <row r="116" spans="1:25" ht="17.25" x14ac:dyDescent="0.3">
      <c r="A116" s="28">
        <f t="shared" si="23"/>
        <v>91</v>
      </c>
      <c r="B116" s="29">
        <v>990099333</v>
      </c>
      <c r="C116" s="30" t="s">
        <v>238</v>
      </c>
      <c r="D116" s="48" t="s">
        <v>208</v>
      </c>
      <c r="E116" s="48" t="s">
        <v>220</v>
      </c>
      <c r="F116" s="48">
        <v>1416358</v>
      </c>
      <c r="G116" s="50">
        <v>1879747050114</v>
      </c>
      <c r="H116" s="48"/>
      <c r="I116" s="96"/>
      <c r="J116" s="48">
        <v>3287008934</v>
      </c>
      <c r="K116" s="53" t="s">
        <v>239</v>
      </c>
      <c r="L116" s="98">
        <v>42370</v>
      </c>
      <c r="M116" s="37">
        <v>363</v>
      </c>
      <c r="N116" s="128">
        <v>72.540000000000006</v>
      </c>
      <c r="O116" s="28">
        <v>31</v>
      </c>
      <c r="P116" s="39">
        <v>801.26</v>
      </c>
      <c r="Q116" s="40">
        <f t="shared" si="21"/>
        <v>2248.7400000000002</v>
      </c>
      <c r="R116" s="41">
        <v>250</v>
      </c>
      <c r="S116" s="42">
        <f t="shared" si="22"/>
        <v>3300</v>
      </c>
      <c r="T116" s="43">
        <f t="shared" si="18"/>
        <v>147.32</v>
      </c>
      <c r="U116" s="25">
        <v>0</v>
      </c>
      <c r="V116" s="25">
        <v>0</v>
      </c>
      <c r="W116" s="43">
        <f t="shared" si="19"/>
        <v>147.32</v>
      </c>
      <c r="X116" s="45">
        <f t="shared" si="20"/>
        <v>3152.68</v>
      </c>
      <c r="Y116" s="144"/>
    </row>
    <row r="117" spans="1:25" ht="17.25" x14ac:dyDescent="0.3">
      <c r="A117" s="28">
        <f>A116+1</f>
        <v>92</v>
      </c>
      <c r="B117" s="29">
        <v>9901351185</v>
      </c>
      <c r="C117" s="30" t="s">
        <v>240</v>
      </c>
      <c r="D117" s="48" t="s">
        <v>208</v>
      </c>
      <c r="E117" s="48" t="s">
        <v>220</v>
      </c>
      <c r="F117" s="48">
        <v>1416359</v>
      </c>
      <c r="G117" s="50">
        <v>2560011890114</v>
      </c>
      <c r="H117" s="48"/>
      <c r="I117" s="96"/>
      <c r="J117" s="48">
        <v>3287036198</v>
      </c>
      <c r="K117" s="53" t="s">
        <v>241</v>
      </c>
      <c r="L117" s="98">
        <v>42370</v>
      </c>
      <c r="M117" s="37">
        <v>363</v>
      </c>
      <c r="N117" s="128">
        <v>72.540000000000006</v>
      </c>
      <c r="O117" s="28">
        <v>31</v>
      </c>
      <c r="P117" s="39">
        <v>801.26</v>
      </c>
      <c r="Q117" s="40">
        <f t="shared" si="21"/>
        <v>2248.7400000000002</v>
      </c>
      <c r="R117" s="41">
        <v>250</v>
      </c>
      <c r="S117" s="42">
        <f t="shared" si="22"/>
        <v>3300</v>
      </c>
      <c r="T117" s="43">
        <f t="shared" si="18"/>
        <v>147.32</v>
      </c>
      <c r="U117" s="25">
        <v>0</v>
      </c>
      <c r="V117" s="25">
        <v>0</v>
      </c>
      <c r="W117" s="43">
        <f t="shared" si="19"/>
        <v>147.32</v>
      </c>
      <c r="X117" s="45">
        <f t="shared" si="20"/>
        <v>3152.68</v>
      </c>
      <c r="Y117" s="144"/>
    </row>
    <row r="118" spans="1:25" ht="17.25" x14ac:dyDescent="0.3">
      <c r="A118" s="30">
        <f t="shared" ref="A118:A136" si="24">A117+1</f>
        <v>93</v>
      </c>
      <c r="B118" s="30">
        <v>9901361506</v>
      </c>
      <c r="C118" s="30" t="s">
        <v>242</v>
      </c>
      <c r="D118" s="35" t="s">
        <v>208</v>
      </c>
      <c r="E118" s="35" t="s">
        <v>220</v>
      </c>
      <c r="F118" s="35">
        <v>1416361</v>
      </c>
      <c r="G118" s="58">
        <v>1690893630114</v>
      </c>
      <c r="H118" s="35"/>
      <c r="I118" s="36"/>
      <c r="J118" s="35">
        <v>3164074549</v>
      </c>
      <c r="K118" s="53" t="s">
        <v>243</v>
      </c>
      <c r="L118" s="98">
        <v>42370</v>
      </c>
      <c r="M118" s="37">
        <v>363</v>
      </c>
      <c r="N118" s="131">
        <v>72.540000000000006</v>
      </c>
      <c r="O118" s="28">
        <v>31</v>
      </c>
      <c r="P118" s="39">
        <v>801.26</v>
      </c>
      <c r="Q118" s="40">
        <f t="shared" si="21"/>
        <v>2248.7400000000002</v>
      </c>
      <c r="R118" s="41">
        <v>250</v>
      </c>
      <c r="S118" s="42">
        <f t="shared" si="22"/>
        <v>3300</v>
      </c>
      <c r="T118" s="43">
        <f t="shared" si="18"/>
        <v>147.32</v>
      </c>
      <c r="U118" s="25">
        <v>0</v>
      </c>
      <c r="V118" s="25">
        <v>0</v>
      </c>
      <c r="W118" s="43">
        <f t="shared" si="19"/>
        <v>147.32</v>
      </c>
      <c r="X118" s="45">
        <f t="shared" si="20"/>
        <v>3152.68</v>
      </c>
      <c r="Y118" s="144"/>
    </row>
    <row r="119" spans="1:25" ht="17.25" x14ac:dyDescent="0.3">
      <c r="A119" s="30">
        <f t="shared" si="24"/>
        <v>94</v>
      </c>
      <c r="B119" s="30">
        <v>9901451093</v>
      </c>
      <c r="C119" s="30" t="s">
        <v>244</v>
      </c>
      <c r="D119" s="35" t="s">
        <v>208</v>
      </c>
      <c r="E119" s="35" t="s">
        <v>220</v>
      </c>
      <c r="F119" s="35">
        <v>1416347</v>
      </c>
      <c r="G119" s="58">
        <v>2692055940114</v>
      </c>
      <c r="H119" s="35"/>
      <c r="I119" s="36"/>
      <c r="J119" s="35">
        <v>3164079952</v>
      </c>
      <c r="K119" s="53" t="s">
        <v>245</v>
      </c>
      <c r="L119" s="98">
        <v>43353</v>
      </c>
      <c r="M119" s="37">
        <v>363</v>
      </c>
      <c r="N119" s="131">
        <v>72.540000000000006</v>
      </c>
      <c r="O119" s="28">
        <v>31</v>
      </c>
      <c r="P119" s="39">
        <v>801.26</v>
      </c>
      <c r="Q119" s="40">
        <f t="shared" si="21"/>
        <v>2248.7400000000002</v>
      </c>
      <c r="R119" s="41">
        <v>250</v>
      </c>
      <c r="S119" s="42">
        <f t="shared" si="22"/>
        <v>3300</v>
      </c>
      <c r="T119" s="43">
        <f t="shared" si="18"/>
        <v>147.32</v>
      </c>
      <c r="U119" s="25">
        <v>0</v>
      </c>
      <c r="V119" s="25">
        <v>0</v>
      </c>
      <c r="W119" s="43">
        <f t="shared" si="19"/>
        <v>147.32</v>
      </c>
      <c r="X119" s="45">
        <f t="shared" si="20"/>
        <v>3152.68</v>
      </c>
      <c r="Y119" s="144"/>
    </row>
    <row r="120" spans="1:25" ht="18" customHeight="1" x14ac:dyDescent="0.3">
      <c r="A120" s="30">
        <f t="shared" si="24"/>
        <v>95</v>
      </c>
      <c r="B120" s="30">
        <v>9901549822</v>
      </c>
      <c r="C120" s="30" t="s">
        <v>246</v>
      </c>
      <c r="D120" s="35" t="s">
        <v>208</v>
      </c>
      <c r="E120" s="35" t="s">
        <v>220</v>
      </c>
      <c r="F120" s="35">
        <v>1416376</v>
      </c>
      <c r="G120" s="58">
        <v>2413406400114</v>
      </c>
      <c r="H120" s="35"/>
      <c r="I120" s="36"/>
      <c r="J120" s="35">
        <v>3654026191</v>
      </c>
      <c r="K120" s="61" t="s">
        <v>247</v>
      </c>
      <c r="L120" s="98">
        <v>44593</v>
      </c>
      <c r="M120" s="132">
        <f>29+30+31+31+30</f>
        <v>151</v>
      </c>
      <c r="N120" s="131">
        <v>72.540000000000006</v>
      </c>
      <c r="O120" s="28">
        <v>31</v>
      </c>
      <c r="P120" s="39">
        <v>801.26</v>
      </c>
      <c r="Q120" s="40">
        <f t="shared" si="21"/>
        <v>2248.7400000000002</v>
      </c>
      <c r="R120" s="41">
        <v>250</v>
      </c>
      <c r="S120" s="42">
        <f t="shared" si="22"/>
        <v>3300</v>
      </c>
      <c r="T120" s="43">
        <f t="shared" si="18"/>
        <v>147.32</v>
      </c>
      <c r="U120" s="25">
        <v>0</v>
      </c>
      <c r="V120" s="25">
        <v>0</v>
      </c>
      <c r="W120" s="43">
        <f t="shared" si="19"/>
        <v>147.32</v>
      </c>
      <c r="X120" s="45">
        <f t="shared" si="20"/>
        <v>3152.68</v>
      </c>
      <c r="Y120" s="144"/>
    </row>
    <row r="121" spans="1:25" ht="17.25" x14ac:dyDescent="0.3">
      <c r="A121" s="30">
        <f t="shared" si="24"/>
        <v>96</v>
      </c>
      <c r="B121" s="30">
        <v>9901494527</v>
      </c>
      <c r="C121" s="30" t="s">
        <v>248</v>
      </c>
      <c r="D121" s="35" t="s">
        <v>208</v>
      </c>
      <c r="E121" s="35" t="s">
        <v>220</v>
      </c>
      <c r="F121" s="35">
        <v>1416362</v>
      </c>
      <c r="G121" s="58">
        <v>1995677000512</v>
      </c>
      <c r="H121" s="35"/>
      <c r="I121" s="36"/>
      <c r="J121" s="35">
        <v>3654023887</v>
      </c>
      <c r="K121" s="53" t="s">
        <v>249</v>
      </c>
      <c r="L121" s="98">
        <v>44470</v>
      </c>
      <c r="M121" s="98"/>
      <c r="N121" s="131">
        <v>72.540000000000006</v>
      </c>
      <c r="O121" s="28">
        <v>31</v>
      </c>
      <c r="P121" s="39">
        <v>801.26</v>
      </c>
      <c r="Q121" s="40">
        <f t="shared" si="21"/>
        <v>2248.7400000000002</v>
      </c>
      <c r="R121" s="41">
        <v>250</v>
      </c>
      <c r="S121" s="42">
        <f t="shared" si="22"/>
        <v>3300</v>
      </c>
      <c r="T121" s="43">
        <f t="shared" si="18"/>
        <v>147.32</v>
      </c>
      <c r="U121" s="25">
        <v>0</v>
      </c>
      <c r="V121" s="25">
        <v>0</v>
      </c>
      <c r="W121" s="43">
        <f t="shared" si="19"/>
        <v>147.32</v>
      </c>
      <c r="X121" s="45">
        <f t="shared" si="20"/>
        <v>3152.68</v>
      </c>
      <c r="Y121" s="144"/>
    </row>
    <row r="122" spans="1:25" ht="17.25" x14ac:dyDescent="0.3">
      <c r="A122" s="30">
        <f t="shared" si="24"/>
        <v>97</v>
      </c>
      <c r="B122" s="30">
        <v>9901349728</v>
      </c>
      <c r="C122" s="30" t="s">
        <v>250</v>
      </c>
      <c r="D122" s="35" t="s">
        <v>208</v>
      </c>
      <c r="E122" s="35" t="s">
        <v>220</v>
      </c>
      <c r="F122" s="35">
        <v>1416365</v>
      </c>
      <c r="G122" s="58">
        <v>2830847230512</v>
      </c>
      <c r="H122" s="35"/>
      <c r="I122" s="36"/>
      <c r="J122" s="35">
        <v>3654013124</v>
      </c>
      <c r="K122" s="53" t="s">
        <v>251</v>
      </c>
      <c r="L122" s="98">
        <v>43101</v>
      </c>
      <c r="M122" s="132">
        <v>363</v>
      </c>
      <c r="N122" s="131">
        <v>72.540000000000006</v>
      </c>
      <c r="O122" s="28">
        <v>31</v>
      </c>
      <c r="P122" s="39">
        <v>801.26</v>
      </c>
      <c r="Q122" s="40">
        <f t="shared" si="21"/>
        <v>2248.7400000000002</v>
      </c>
      <c r="R122" s="41">
        <v>250</v>
      </c>
      <c r="S122" s="42">
        <f t="shared" si="22"/>
        <v>3300</v>
      </c>
      <c r="T122" s="43">
        <f t="shared" si="18"/>
        <v>147.32</v>
      </c>
      <c r="U122" s="25">
        <v>0</v>
      </c>
      <c r="V122" s="25">
        <v>0</v>
      </c>
      <c r="W122" s="43">
        <f t="shared" si="19"/>
        <v>147.32</v>
      </c>
      <c r="X122" s="45">
        <f t="shared" si="20"/>
        <v>3152.68</v>
      </c>
      <c r="Y122" s="144"/>
    </row>
    <row r="123" spans="1:25" ht="17.25" x14ac:dyDescent="0.3">
      <c r="A123" s="30">
        <f t="shared" si="24"/>
        <v>98</v>
      </c>
      <c r="B123" s="30">
        <v>9901349729</v>
      </c>
      <c r="C123" s="30" t="s">
        <v>252</v>
      </c>
      <c r="D123" s="35" t="s">
        <v>208</v>
      </c>
      <c r="E123" s="35" t="s">
        <v>220</v>
      </c>
      <c r="F123" s="35">
        <v>1416366</v>
      </c>
      <c r="G123" s="58">
        <v>1827151080114</v>
      </c>
      <c r="H123" s="35"/>
      <c r="I123" s="36"/>
      <c r="J123" s="35">
        <v>3164072894</v>
      </c>
      <c r="K123" s="53" t="s">
        <v>253</v>
      </c>
      <c r="L123" s="98">
        <v>43101</v>
      </c>
      <c r="M123" s="132">
        <v>363</v>
      </c>
      <c r="N123" s="131">
        <v>72.540000000000006</v>
      </c>
      <c r="O123" s="28">
        <v>31</v>
      </c>
      <c r="P123" s="39">
        <v>801.26</v>
      </c>
      <c r="Q123" s="40">
        <f t="shared" si="21"/>
        <v>2248.7400000000002</v>
      </c>
      <c r="R123" s="41">
        <v>250</v>
      </c>
      <c r="S123" s="42">
        <f t="shared" si="22"/>
        <v>3300</v>
      </c>
      <c r="T123" s="43">
        <f t="shared" si="18"/>
        <v>147.32</v>
      </c>
      <c r="U123" s="25">
        <v>0</v>
      </c>
      <c r="V123" s="25">
        <v>0</v>
      </c>
      <c r="W123" s="43">
        <f t="shared" si="19"/>
        <v>147.32</v>
      </c>
      <c r="X123" s="45">
        <f t="shared" si="20"/>
        <v>3152.68</v>
      </c>
      <c r="Y123" s="144"/>
    </row>
    <row r="124" spans="1:25" ht="17.25" x14ac:dyDescent="0.3">
      <c r="A124" s="30">
        <f t="shared" si="24"/>
        <v>99</v>
      </c>
      <c r="B124" s="30">
        <v>9901349730</v>
      </c>
      <c r="C124" s="30" t="s">
        <v>254</v>
      </c>
      <c r="D124" s="35" t="s">
        <v>208</v>
      </c>
      <c r="E124" s="35" t="s">
        <v>220</v>
      </c>
      <c r="F124" s="35">
        <v>1416360</v>
      </c>
      <c r="G124" s="58">
        <v>2176791880116</v>
      </c>
      <c r="H124" s="35"/>
      <c r="I124" s="36"/>
      <c r="J124" s="35">
        <v>3287032867</v>
      </c>
      <c r="K124" s="53" t="s">
        <v>255</v>
      </c>
      <c r="L124" s="98">
        <v>43101</v>
      </c>
      <c r="M124" s="132">
        <v>363</v>
      </c>
      <c r="N124" s="131">
        <v>72.540000000000006</v>
      </c>
      <c r="O124" s="28">
        <v>31</v>
      </c>
      <c r="P124" s="39">
        <v>801.26</v>
      </c>
      <c r="Q124" s="40">
        <f t="shared" si="21"/>
        <v>2248.7400000000002</v>
      </c>
      <c r="R124" s="41">
        <v>250</v>
      </c>
      <c r="S124" s="42">
        <f t="shared" si="22"/>
        <v>3300</v>
      </c>
      <c r="T124" s="43">
        <f t="shared" si="18"/>
        <v>147.32</v>
      </c>
      <c r="U124" s="25">
        <v>0</v>
      </c>
      <c r="V124" s="25">
        <v>0</v>
      </c>
      <c r="W124" s="43">
        <f t="shared" si="19"/>
        <v>147.32</v>
      </c>
      <c r="X124" s="45">
        <f t="shared" si="20"/>
        <v>3152.68</v>
      </c>
      <c r="Y124" s="144"/>
    </row>
    <row r="125" spans="1:25" ht="18" customHeight="1" x14ac:dyDescent="0.3">
      <c r="A125" s="30">
        <f t="shared" si="24"/>
        <v>100</v>
      </c>
      <c r="B125" s="29">
        <v>9901355145</v>
      </c>
      <c r="C125" s="30" t="s">
        <v>256</v>
      </c>
      <c r="D125" s="48" t="s">
        <v>208</v>
      </c>
      <c r="E125" s="48" t="s">
        <v>220</v>
      </c>
      <c r="F125" s="48">
        <v>1416364</v>
      </c>
      <c r="G125" s="50">
        <v>1688497630114</v>
      </c>
      <c r="H125" s="48"/>
      <c r="I125" s="96"/>
      <c r="J125" s="48">
        <v>3686024851</v>
      </c>
      <c r="K125" s="53" t="s">
        <v>257</v>
      </c>
      <c r="L125" s="98">
        <v>43101</v>
      </c>
      <c r="M125" s="132">
        <v>363</v>
      </c>
      <c r="N125" s="128">
        <v>72.540000000000006</v>
      </c>
      <c r="O125" s="28">
        <v>31</v>
      </c>
      <c r="P125" s="39">
        <v>801.26</v>
      </c>
      <c r="Q125" s="40">
        <f t="shared" si="21"/>
        <v>2248.7400000000002</v>
      </c>
      <c r="R125" s="41">
        <v>250</v>
      </c>
      <c r="S125" s="42">
        <f t="shared" si="22"/>
        <v>3300</v>
      </c>
      <c r="T125" s="43">
        <f t="shared" si="18"/>
        <v>147.32</v>
      </c>
      <c r="U125" s="25">
        <v>0</v>
      </c>
      <c r="V125" s="25">
        <v>0</v>
      </c>
      <c r="W125" s="43">
        <f t="shared" si="19"/>
        <v>147.32</v>
      </c>
      <c r="X125" s="45">
        <f t="shared" si="20"/>
        <v>3152.68</v>
      </c>
      <c r="Y125" s="144"/>
    </row>
    <row r="126" spans="1:25" ht="17.25" x14ac:dyDescent="0.3">
      <c r="A126" s="30">
        <f t="shared" si="24"/>
        <v>101</v>
      </c>
      <c r="B126" s="29">
        <v>9901495284</v>
      </c>
      <c r="C126" s="30" t="s">
        <v>258</v>
      </c>
      <c r="D126" s="48" t="s">
        <v>208</v>
      </c>
      <c r="E126" s="48" t="s">
        <v>220</v>
      </c>
      <c r="F126" s="48">
        <v>1416368</v>
      </c>
      <c r="G126" s="50">
        <v>3238796400512</v>
      </c>
      <c r="H126" s="48"/>
      <c r="I126" s="96"/>
      <c r="J126" s="48">
        <v>3654023992</v>
      </c>
      <c r="K126" s="53" t="s">
        <v>259</v>
      </c>
      <c r="L126" s="98">
        <v>44138</v>
      </c>
      <c r="M126" s="132">
        <v>363</v>
      </c>
      <c r="N126" s="128">
        <v>72.540000000000006</v>
      </c>
      <c r="O126" s="28">
        <v>31</v>
      </c>
      <c r="P126" s="39">
        <v>801.26</v>
      </c>
      <c r="Q126" s="40">
        <f t="shared" si="21"/>
        <v>2248.7400000000002</v>
      </c>
      <c r="R126" s="41">
        <v>250</v>
      </c>
      <c r="S126" s="42">
        <f t="shared" si="22"/>
        <v>3300</v>
      </c>
      <c r="T126" s="43">
        <f t="shared" si="18"/>
        <v>147.32</v>
      </c>
      <c r="U126" s="25">
        <v>0</v>
      </c>
      <c r="V126" s="25">
        <v>0</v>
      </c>
      <c r="W126" s="43">
        <f t="shared" si="19"/>
        <v>147.32</v>
      </c>
      <c r="X126" s="45">
        <f t="shared" si="20"/>
        <v>3152.68</v>
      </c>
      <c r="Y126" s="144"/>
    </row>
    <row r="127" spans="1:25" ht="17.25" x14ac:dyDescent="0.3">
      <c r="A127" s="30">
        <f t="shared" si="24"/>
        <v>102</v>
      </c>
      <c r="B127" s="29">
        <v>9901001049</v>
      </c>
      <c r="C127" s="30" t="s">
        <v>260</v>
      </c>
      <c r="D127" s="48" t="s">
        <v>208</v>
      </c>
      <c r="E127" s="48" t="s">
        <v>220</v>
      </c>
      <c r="F127" s="48">
        <v>1416370</v>
      </c>
      <c r="G127" s="50">
        <v>1841585320114</v>
      </c>
      <c r="H127" s="48"/>
      <c r="I127" s="96"/>
      <c r="J127" s="48">
        <v>3164040395</v>
      </c>
      <c r="K127" s="53" t="s">
        <v>261</v>
      </c>
      <c r="L127" s="98">
        <v>43101</v>
      </c>
      <c r="M127" s="132">
        <v>363</v>
      </c>
      <c r="N127" s="128">
        <v>72.540000000000006</v>
      </c>
      <c r="O127" s="28">
        <v>31</v>
      </c>
      <c r="P127" s="39">
        <v>801.26</v>
      </c>
      <c r="Q127" s="40">
        <f t="shared" si="21"/>
        <v>2248.7400000000002</v>
      </c>
      <c r="R127" s="41">
        <v>250</v>
      </c>
      <c r="S127" s="42">
        <f t="shared" si="22"/>
        <v>3300</v>
      </c>
      <c r="T127" s="43">
        <f t="shared" si="18"/>
        <v>147.32</v>
      </c>
      <c r="U127" s="25">
        <v>0</v>
      </c>
      <c r="V127" s="25">
        <v>0</v>
      </c>
      <c r="W127" s="43">
        <f t="shared" si="19"/>
        <v>147.32</v>
      </c>
      <c r="X127" s="45">
        <f t="shared" si="20"/>
        <v>3152.68</v>
      </c>
      <c r="Y127" s="144"/>
    </row>
    <row r="128" spans="1:25" ht="17.25" x14ac:dyDescent="0.3">
      <c r="A128" s="30">
        <f t="shared" si="24"/>
        <v>103</v>
      </c>
      <c r="B128" s="29">
        <v>9901451119</v>
      </c>
      <c r="C128" s="30" t="s">
        <v>262</v>
      </c>
      <c r="D128" s="48" t="s">
        <v>208</v>
      </c>
      <c r="E128" s="48" t="s">
        <v>220</v>
      </c>
      <c r="F128" s="48">
        <v>1416371</v>
      </c>
      <c r="G128" s="50">
        <v>1976165690114</v>
      </c>
      <c r="H128" s="48"/>
      <c r="I128" s="96"/>
      <c r="J128" s="48">
        <v>3164080004</v>
      </c>
      <c r="K128" s="53" t="s">
        <v>263</v>
      </c>
      <c r="L128" s="98">
        <v>43409</v>
      </c>
      <c r="M128" s="132">
        <v>363</v>
      </c>
      <c r="N128" s="128">
        <v>72.540000000000006</v>
      </c>
      <c r="O128" s="28">
        <v>31</v>
      </c>
      <c r="P128" s="39">
        <v>801.26</v>
      </c>
      <c r="Q128" s="40">
        <f t="shared" si="21"/>
        <v>2248.7400000000002</v>
      </c>
      <c r="R128" s="41">
        <v>250</v>
      </c>
      <c r="S128" s="42">
        <f t="shared" si="22"/>
        <v>3300</v>
      </c>
      <c r="T128" s="43">
        <f t="shared" si="18"/>
        <v>147.32</v>
      </c>
      <c r="U128" s="25">
        <v>0</v>
      </c>
      <c r="V128" s="25">
        <v>0</v>
      </c>
      <c r="W128" s="43">
        <f t="shared" si="19"/>
        <v>147.32</v>
      </c>
      <c r="X128" s="45">
        <f t="shared" si="20"/>
        <v>3152.68</v>
      </c>
      <c r="Y128" s="144"/>
    </row>
    <row r="129" spans="1:25" ht="17.25" x14ac:dyDescent="0.3">
      <c r="A129" s="30">
        <f t="shared" si="24"/>
        <v>104</v>
      </c>
      <c r="B129" s="29">
        <v>9901451097</v>
      </c>
      <c r="C129" s="30" t="s">
        <v>264</v>
      </c>
      <c r="D129" s="48" t="s">
        <v>208</v>
      </c>
      <c r="E129" s="48" t="s">
        <v>220</v>
      </c>
      <c r="F129" s="48">
        <v>1416373</v>
      </c>
      <c r="G129" s="50">
        <v>2131079960114</v>
      </c>
      <c r="H129" s="48"/>
      <c r="I129" s="96"/>
      <c r="J129" s="48">
        <v>3164083996</v>
      </c>
      <c r="K129" s="30" t="s">
        <v>265</v>
      </c>
      <c r="L129" s="98">
        <v>43497</v>
      </c>
      <c r="M129" s="132">
        <v>363</v>
      </c>
      <c r="N129" s="128">
        <v>72.540000000000006</v>
      </c>
      <c r="O129" s="28">
        <v>31</v>
      </c>
      <c r="P129" s="39">
        <v>801.26</v>
      </c>
      <c r="Q129" s="40">
        <f t="shared" si="21"/>
        <v>2248.7400000000002</v>
      </c>
      <c r="R129" s="41">
        <v>250</v>
      </c>
      <c r="S129" s="42">
        <f t="shared" si="22"/>
        <v>3300</v>
      </c>
      <c r="T129" s="43">
        <f t="shared" si="18"/>
        <v>147.32</v>
      </c>
      <c r="U129" s="25">
        <v>0</v>
      </c>
      <c r="V129" s="25">
        <v>0</v>
      </c>
      <c r="W129" s="43">
        <f t="shared" si="19"/>
        <v>147.32</v>
      </c>
      <c r="X129" s="45">
        <f t="shared" si="20"/>
        <v>3152.68</v>
      </c>
      <c r="Y129" s="144"/>
    </row>
    <row r="130" spans="1:25" ht="17.25" x14ac:dyDescent="0.3">
      <c r="A130" s="30">
        <f t="shared" si="24"/>
        <v>105</v>
      </c>
      <c r="B130" s="29">
        <v>9901433943</v>
      </c>
      <c r="C130" s="30" t="s">
        <v>266</v>
      </c>
      <c r="D130" s="48" t="s">
        <v>208</v>
      </c>
      <c r="E130" s="28" t="s">
        <v>220</v>
      </c>
      <c r="F130" s="28">
        <v>1416377</v>
      </c>
      <c r="G130" s="32">
        <v>1857322910512</v>
      </c>
      <c r="H130" s="28"/>
      <c r="I130" s="33"/>
      <c r="J130" s="28">
        <v>3164079984</v>
      </c>
      <c r="K130" s="130" t="s">
        <v>267</v>
      </c>
      <c r="L130" s="98">
        <v>43101</v>
      </c>
      <c r="M130" s="132">
        <v>363</v>
      </c>
      <c r="N130" s="128">
        <v>72.540000000000006</v>
      </c>
      <c r="O130" s="28">
        <v>31</v>
      </c>
      <c r="P130" s="39">
        <v>801.26</v>
      </c>
      <c r="Q130" s="40">
        <f t="shared" si="21"/>
        <v>2248.7400000000002</v>
      </c>
      <c r="R130" s="41">
        <v>250</v>
      </c>
      <c r="S130" s="42">
        <f t="shared" si="22"/>
        <v>3300</v>
      </c>
      <c r="T130" s="43">
        <f t="shared" si="18"/>
        <v>147.32</v>
      </c>
      <c r="U130" s="25">
        <v>0</v>
      </c>
      <c r="V130" s="25">
        <v>0</v>
      </c>
      <c r="W130" s="43">
        <f t="shared" si="19"/>
        <v>147.32</v>
      </c>
      <c r="X130" s="45">
        <f t="shared" si="20"/>
        <v>3152.68</v>
      </c>
      <c r="Y130" s="144"/>
    </row>
    <row r="131" spans="1:25" ht="17.25" x14ac:dyDescent="0.3">
      <c r="A131" s="30">
        <f t="shared" si="24"/>
        <v>106</v>
      </c>
      <c r="B131" s="29">
        <v>9901433916</v>
      </c>
      <c r="C131" s="30" t="s">
        <v>268</v>
      </c>
      <c r="D131" s="48" t="s">
        <v>208</v>
      </c>
      <c r="E131" s="28" t="s">
        <v>220</v>
      </c>
      <c r="F131" s="28">
        <v>1416363</v>
      </c>
      <c r="G131" s="32">
        <v>1928813610114</v>
      </c>
      <c r="H131" s="28"/>
      <c r="I131" s="33"/>
      <c r="J131" s="28">
        <v>3216001695</v>
      </c>
      <c r="K131" s="35" t="s">
        <v>269</v>
      </c>
      <c r="L131" s="98">
        <v>37258</v>
      </c>
      <c r="M131" s="132">
        <v>363</v>
      </c>
      <c r="N131" s="128">
        <v>72.540000000000006</v>
      </c>
      <c r="O131" s="28">
        <v>31</v>
      </c>
      <c r="P131" s="39">
        <v>801.26</v>
      </c>
      <c r="Q131" s="40">
        <f t="shared" si="21"/>
        <v>2248.7400000000002</v>
      </c>
      <c r="R131" s="41">
        <v>250</v>
      </c>
      <c r="S131" s="42">
        <f t="shared" si="22"/>
        <v>3300</v>
      </c>
      <c r="T131" s="43">
        <f t="shared" si="18"/>
        <v>147.32</v>
      </c>
      <c r="U131" s="25">
        <v>0</v>
      </c>
      <c r="V131" s="25">
        <v>0</v>
      </c>
      <c r="W131" s="43">
        <f t="shared" si="19"/>
        <v>147.32</v>
      </c>
      <c r="X131" s="45">
        <f t="shared" si="20"/>
        <v>3152.68</v>
      </c>
      <c r="Y131" s="144"/>
    </row>
    <row r="132" spans="1:25" ht="17.25" x14ac:dyDescent="0.3">
      <c r="A132" s="30">
        <f t="shared" si="24"/>
        <v>107</v>
      </c>
      <c r="B132" s="29">
        <v>9901433961</v>
      </c>
      <c r="C132" s="30" t="s">
        <v>270</v>
      </c>
      <c r="D132" s="48" t="s">
        <v>208</v>
      </c>
      <c r="E132" s="48" t="s">
        <v>220</v>
      </c>
      <c r="F132" s="48">
        <v>1416367</v>
      </c>
      <c r="G132" s="50">
        <v>1911364170512</v>
      </c>
      <c r="H132" s="48"/>
      <c r="I132" s="96"/>
      <c r="J132" s="48">
        <v>3216001916</v>
      </c>
      <c r="K132" s="35" t="s">
        <v>271</v>
      </c>
      <c r="L132" s="98">
        <v>38175</v>
      </c>
      <c r="M132" s="132">
        <v>363</v>
      </c>
      <c r="N132" s="128">
        <v>72.540000000000006</v>
      </c>
      <c r="O132" s="28">
        <v>31</v>
      </c>
      <c r="P132" s="39">
        <v>801.26</v>
      </c>
      <c r="Q132" s="40">
        <f t="shared" si="21"/>
        <v>2248.7400000000002</v>
      </c>
      <c r="R132" s="41">
        <v>250</v>
      </c>
      <c r="S132" s="42">
        <f t="shared" si="22"/>
        <v>3300</v>
      </c>
      <c r="T132" s="43">
        <f t="shared" si="18"/>
        <v>147.32</v>
      </c>
      <c r="U132" s="25">
        <v>0</v>
      </c>
      <c r="V132" s="25">
        <v>0</v>
      </c>
      <c r="W132" s="43">
        <f t="shared" si="19"/>
        <v>147.32</v>
      </c>
      <c r="X132" s="45">
        <f t="shared" si="20"/>
        <v>3152.68</v>
      </c>
      <c r="Y132" s="144"/>
    </row>
    <row r="133" spans="1:25" ht="17.25" x14ac:dyDescent="0.3">
      <c r="A133" s="30">
        <f t="shared" si="24"/>
        <v>108</v>
      </c>
      <c r="B133" s="29">
        <v>9901451092</v>
      </c>
      <c r="C133" s="30" t="s">
        <v>272</v>
      </c>
      <c r="D133" s="48" t="s">
        <v>208</v>
      </c>
      <c r="E133" s="48" t="s">
        <v>220</v>
      </c>
      <c r="F133" s="48">
        <v>1416369</v>
      </c>
      <c r="G133" s="50">
        <v>2147980112214</v>
      </c>
      <c r="H133" s="48"/>
      <c r="I133" s="96"/>
      <c r="J133" s="48">
        <v>3164080169</v>
      </c>
      <c r="K133" s="53" t="s">
        <v>273</v>
      </c>
      <c r="L133" s="98">
        <v>43223</v>
      </c>
      <c r="M133" s="132">
        <v>363</v>
      </c>
      <c r="N133" s="128">
        <v>72.540000000000006</v>
      </c>
      <c r="O133" s="28">
        <v>31</v>
      </c>
      <c r="P133" s="39">
        <v>801.26</v>
      </c>
      <c r="Q133" s="40">
        <f t="shared" si="21"/>
        <v>2248.7400000000002</v>
      </c>
      <c r="R133" s="41">
        <v>250</v>
      </c>
      <c r="S133" s="42">
        <f t="shared" si="22"/>
        <v>3300</v>
      </c>
      <c r="T133" s="43">
        <f t="shared" si="18"/>
        <v>147.32</v>
      </c>
      <c r="U133" s="25">
        <v>0</v>
      </c>
      <c r="V133" s="25">
        <v>0</v>
      </c>
      <c r="W133" s="43">
        <f t="shared" si="19"/>
        <v>147.32</v>
      </c>
      <c r="X133" s="45">
        <f t="shared" si="20"/>
        <v>3152.68</v>
      </c>
      <c r="Y133" s="144"/>
    </row>
    <row r="134" spans="1:25" ht="17.25" x14ac:dyDescent="0.3">
      <c r="A134" s="30">
        <f t="shared" si="24"/>
        <v>109</v>
      </c>
      <c r="B134" s="29">
        <v>9901433962</v>
      </c>
      <c r="C134" s="62" t="s">
        <v>274</v>
      </c>
      <c r="D134" s="106" t="s">
        <v>208</v>
      </c>
      <c r="E134" s="106" t="s">
        <v>220</v>
      </c>
      <c r="F134" s="106">
        <v>1416374</v>
      </c>
      <c r="G134" s="107">
        <v>2566762911505</v>
      </c>
      <c r="H134" s="106"/>
      <c r="I134" s="108"/>
      <c r="J134" s="106">
        <v>3216001851</v>
      </c>
      <c r="K134" s="133" t="s">
        <v>275</v>
      </c>
      <c r="L134" s="98">
        <v>37299</v>
      </c>
      <c r="M134" s="132">
        <v>363</v>
      </c>
      <c r="N134" s="128">
        <v>72.540000000000006</v>
      </c>
      <c r="O134" s="28">
        <v>31</v>
      </c>
      <c r="P134" s="39">
        <v>801.26</v>
      </c>
      <c r="Q134" s="40">
        <f t="shared" si="21"/>
        <v>2248.7400000000002</v>
      </c>
      <c r="R134" s="41">
        <v>250</v>
      </c>
      <c r="S134" s="42">
        <f t="shared" si="22"/>
        <v>3300</v>
      </c>
      <c r="T134" s="43">
        <f t="shared" si="18"/>
        <v>147.32</v>
      </c>
      <c r="U134" s="25">
        <v>0</v>
      </c>
      <c r="V134" s="25">
        <v>0</v>
      </c>
      <c r="W134" s="43">
        <f t="shared" si="19"/>
        <v>147.32</v>
      </c>
      <c r="X134" s="45">
        <f t="shared" si="20"/>
        <v>3152.68</v>
      </c>
      <c r="Y134" s="144"/>
    </row>
    <row r="135" spans="1:25" ht="17.25" x14ac:dyDescent="0.3">
      <c r="A135" s="30">
        <f t="shared" si="24"/>
        <v>110</v>
      </c>
      <c r="B135" s="30">
        <v>9901545084</v>
      </c>
      <c r="C135" s="30" t="s">
        <v>276</v>
      </c>
      <c r="D135" s="35" t="s">
        <v>208</v>
      </c>
      <c r="E135" s="35" t="s">
        <v>220</v>
      </c>
      <c r="F135" s="35">
        <v>1416372</v>
      </c>
      <c r="G135" s="58">
        <v>3239083220512</v>
      </c>
      <c r="H135" s="35"/>
      <c r="I135" s="36"/>
      <c r="J135" s="35">
        <v>3654026187</v>
      </c>
      <c r="K135" s="53" t="s">
        <v>277</v>
      </c>
      <c r="L135" s="98">
        <v>44564</v>
      </c>
      <c r="M135" s="132">
        <f>29+28+31+30+31+30</f>
        <v>179</v>
      </c>
      <c r="N135" s="128">
        <v>72.540000000000006</v>
      </c>
      <c r="O135" s="28">
        <v>31</v>
      </c>
      <c r="P135" s="39">
        <v>801.26</v>
      </c>
      <c r="Q135" s="40">
        <f t="shared" si="21"/>
        <v>2248.7400000000002</v>
      </c>
      <c r="R135" s="41">
        <v>250</v>
      </c>
      <c r="S135" s="42">
        <f t="shared" si="22"/>
        <v>3300</v>
      </c>
      <c r="T135" s="43">
        <f t="shared" si="18"/>
        <v>147.32</v>
      </c>
      <c r="U135" s="25">
        <v>0</v>
      </c>
      <c r="V135" s="25">
        <v>0</v>
      </c>
      <c r="W135" s="43">
        <f t="shared" si="19"/>
        <v>147.32</v>
      </c>
      <c r="X135" s="45">
        <f t="shared" si="20"/>
        <v>3152.68</v>
      </c>
      <c r="Y135" s="144"/>
    </row>
    <row r="136" spans="1:25" ht="18" thickBot="1" x14ac:dyDescent="0.35">
      <c r="A136" s="30">
        <f t="shared" si="24"/>
        <v>111</v>
      </c>
      <c r="B136" s="62">
        <v>9901545088</v>
      </c>
      <c r="C136" s="62" t="s">
        <v>278</v>
      </c>
      <c r="D136" s="133" t="s">
        <v>279</v>
      </c>
      <c r="E136" s="62" t="s">
        <v>220</v>
      </c>
      <c r="F136" s="62">
        <v>1416375</v>
      </c>
      <c r="G136" s="134">
        <v>1693888400114</v>
      </c>
      <c r="H136" s="62"/>
      <c r="I136" s="68"/>
      <c r="J136" s="62">
        <v>3164096234</v>
      </c>
      <c r="K136" s="133" t="s">
        <v>280</v>
      </c>
      <c r="L136" s="135">
        <v>44564</v>
      </c>
      <c r="M136" s="136">
        <f>29+28+31+30+31+30</f>
        <v>179</v>
      </c>
      <c r="N136" s="137">
        <v>72.540000000000006</v>
      </c>
      <c r="O136" s="74">
        <v>31</v>
      </c>
      <c r="P136" s="75">
        <v>801.26</v>
      </c>
      <c r="Q136" s="76">
        <f>N136*O136</f>
        <v>2248.7400000000002</v>
      </c>
      <c r="R136" s="77">
        <v>250</v>
      </c>
      <c r="S136" s="112">
        <f t="shared" si="22"/>
        <v>3300</v>
      </c>
      <c r="T136" s="79">
        <f t="shared" si="18"/>
        <v>147.32</v>
      </c>
      <c r="U136" s="25">
        <v>0</v>
      </c>
      <c r="V136" s="25">
        <v>0</v>
      </c>
      <c r="W136" s="79">
        <f t="shared" si="19"/>
        <v>147.32</v>
      </c>
      <c r="X136" s="80">
        <f t="shared" si="20"/>
        <v>3152.68</v>
      </c>
      <c r="Y136" s="144"/>
    </row>
    <row r="137" spans="1:25" ht="18" thickBot="1" x14ac:dyDescent="0.35">
      <c r="A137" s="227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81">
        <f t="shared" ref="P137:X137" si="25">SUM(P102:P136)</f>
        <v>28044.09999999998</v>
      </c>
      <c r="Q137" s="81">
        <f t="shared" si="25"/>
        <v>78705.900000000009</v>
      </c>
      <c r="R137" s="82">
        <f t="shared" si="25"/>
        <v>8750</v>
      </c>
      <c r="S137" s="82">
        <f>SUM(S102:S136)</f>
        <v>115500</v>
      </c>
      <c r="T137" s="82">
        <f t="shared" si="25"/>
        <v>5156.2</v>
      </c>
      <c r="U137" s="82">
        <f t="shared" si="25"/>
        <v>0</v>
      </c>
      <c r="V137" s="82">
        <f t="shared" si="25"/>
        <v>0</v>
      </c>
      <c r="W137" s="82">
        <f t="shared" si="25"/>
        <v>5156.2</v>
      </c>
      <c r="X137" s="82">
        <f t="shared" si="25"/>
        <v>110343.7999999999</v>
      </c>
      <c r="Y137" s="144"/>
    </row>
    <row r="138" spans="1:25" ht="17.25" x14ac:dyDescent="0.3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9"/>
      <c r="Q138" s="139"/>
      <c r="R138" s="140"/>
      <c r="S138" s="140"/>
      <c r="T138" s="140"/>
      <c r="U138" s="140"/>
      <c r="V138" s="140"/>
      <c r="W138" s="140"/>
      <c r="X138" s="140"/>
      <c r="Y138" s="144"/>
    </row>
    <row r="139" spans="1:25" ht="17.25" x14ac:dyDescent="0.3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9"/>
      <c r="Q139" s="139"/>
      <c r="R139" s="140"/>
      <c r="S139" s="140"/>
      <c r="T139" s="140"/>
      <c r="U139" s="140"/>
      <c r="V139" s="140"/>
      <c r="W139" s="140"/>
      <c r="X139" s="140"/>
      <c r="Y139" s="144"/>
    </row>
    <row r="140" spans="1:25" ht="17.25" x14ac:dyDescent="0.3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9"/>
      <c r="Q140" s="139"/>
      <c r="R140" s="140"/>
      <c r="S140" s="140"/>
      <c r="T140" s="140"/>
      <c r="U140" s="140"/>
      <c r="V140" s="140"/>
      <c r="W140" s="140"/>
      <c r="X140" s="140"/>
      <c r="Y140" s="144"/>
    </row>
    <row r="141" spans="1:25" ht="17.25" x14ac:dyDescent="0.3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9"/>
      <c r="Q141" s="139"/>
      <c r="R141" s="140"/>
      <c r="S141" s="140"/>
      <c r="T141" s="140"/>
      <c r="U141" s="140"/>
      <c r="V141" s="140"/>
      <c r="W141" s="140"/>
      <c r="X141" s="140"/>
      <c r="Y141" s="144"/>
    </row>
    <row r="142" spans="1:25" ht="18" thickBot="1" x14ac:dyDescent="0.3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2"/>
      <c r="Q142" s="142"/>
      <c r="R142" s="143"/>
      <c r="S142" s="143"/>
      <c r="T142" s="143"/>
      <c r="U142" s="143"/>
      <c r="V142" s="143"/>
      <c r="W142" s="143"/>
      <c r="X142" s="143"/>
      <c r="Y142" s="144"/>
    </row>
    <row r="143" spans="1:25" ht="18" thickBot="1" x14ac:dyDescent="0.35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9" t="s">
        <v>281</v>
      </c>
      <c r="S143" s="232" t="s">
        <v>19</v>
      </c>
      <c r="T143" s="233"/>
      <c r="U143" s="234"/>
      <c r="V143" s="235" t="s">
        <v>282</v>
      </c>
      <c r="W143" s="237" t="s">
        <v>283</v>
      </c>
      <c r="X143" s="144"/>
      <c r="Y143" s="144"/>
    </row>
    <row r="144" spans="1:25" ht="18" thickBot="1" x14ac:dyDescent="0.35">
      <c r="A144" s="4"/>
      <c r="B144" s="4"/>
      <c r="C144" s="145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22"/>
      <c r="P144" s="222"/>
      <c r="Q144" s="222"/>
      <c r="R144" s="230"/>
      <c r="S144" s="146">
        <v>201</v>
      </c>
      <c r="T144" s="146">
        <v>211</v>
      </c>
      <c r="U144" s="146">
        <v>102</v>
      </c>
      <c r="V144" s="236"/>
      <c r="W144" s="238"/>
      <c r="X144" s="144"/>
      <c r="Y144" s="144"/>
    </row>
    <row r="145" spans="1:25" ht="60.75" thickBot="1" x14ac:dyDescent="0.35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2"/>
      <c r="R145" s="231"/>
      <c r="S145" s="147" t="s">
        <v>26</v>
      </c>
      <c r="T145" s="147" t="s">
        <v>28</v>
      </c>
      <c r="U145" s="148" t="s">
        <v>284</v>
      </c>
      <c r="V145" s="236"/>
      <c r="W145" s="239"/>
      <c r="X145" s="4"/>
      <c r="Y145" s="144"/>
    </row>
    <row r="146" spans="1:25" ht="18" thickBot="1" x14ac:dyDescent="0.35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50"/>
      <c r="R146" s="151">
        <f>S137+S93+S29</f>
        <v>363532.26</v>
      </c>
      <c r="S146" s="152">
        <f>SUM(T137+T93+T29)</f>
        <v>16228.959999999995</v>
      </c>
      <c r="T146" s="153">
        <f>V137+V93+V29</f>
        <v>4725.34</v>
      </c>
      <c r="U146" s="154">
        <f>SUM(U137+U93+U29)</f>
        <v>3812.78</v>
      </c>
      <c r="V146" s="153">
        <f>SUM(S146:U146)</f>
        <v>24767.079999999994</v>
      </c>
      <c r="W146" s="155">
        <f>X137+X93+X29</f>
        <v>338765.1799999997</v>
      </c>
      <c r="X146" s="4"/>
      <c r="Y146" s="144"/>
    </row>
    <row r="147" spans="1:25" ht="17.25" x14ac:dyDescent="0.3">
      <c r="A147" s="104"/>
      <c r="B147" s="104"/>
      <c r="C147" s="104"/>
      <c r="D147" s="144"/>
      <c r="E147" s="104"/>
      <c r="F147" s="104"/>
      <c r="G147" s="104"/>
      <c r="H147" s="104"/>
      <c r="I147" s="156"/>
      <c r="J147" s="104"/>
      <c r="K147" s="104"/>
      <c r="L147" s="144"/>
      <c r="M147" s="144"/>
      <c r="N147" s="144"/>
      <c r="O147" s="157"/>
      <c r="P147" s="104"/>
      <c r="Q147" s="158"/>
      <c r="R147" s="159"/>
      <c r="S147" s="144"/>
      <c r="T147" s="144"/>
      <c r="U147" s="144"/>
      <c r="V147" s="144"/>
      <c r="W147" s="144"/>
      <c r="X147" s="144"/>
      <c r="Y147" s="144"/>
    </row>
    <row r="148" spans="1:25" ht="17.25" x14ac:dyDescent="0.3">
      <c r="A148" s="104"/>
      <c r="B148" s="104"/>
      <c r="C148" s="104"/>
      <c r="D148" s="144"/>
      <c r="E148" s="104"/>
      <c r="F148" s="104"/>
      <c r="G148" s="104"/>
      <c r="H148" s="104"/>
      <c r="I148" s="156"/>
      <c r="J148" s="104"/>
      <c r="K148" s="104"/>
      <c r="L148" s="144"/>
      <c r="M148" s="144"/>
      <c r="N148" s="144"/>
      <c r="O148" s="157"/>
      <c r="P148" s="104"/>
      <c r="Q148" s="158"/>
      <c r="R148" s="144"/>
      <c r="S148" s="144"/>
      <c r="T148" s="144"/>
      <c r="U148" s="144"/>
      <c r="V148" s="144"/>
      <c r="W148" s="159"/>
      <c r="X148" s="144"/>
      <c r="Y148" s="144"/>
    </row>
    <row r="149" spans="1:25" ht="17.25" x14ac:dyDescent="0.3">
      <c r="A149" s="104"/>
      <c r="B149" s="104"/>
      <c r="C149" s="104"/>
      <c r="D149" s="144"/>
      <c r="E149" s="104"/>
      <c r="F149" s="104"/>
      <c r="G149" s="104"/>
      <c r="H149" s="104"/>
      <c r="I149" s="156"/>
      <c r="J149" s="104"/>
      <c r="K149" s="104"/>
      <c r="L149" s="144"/>
      <c r="M149" s="144"/>
      <c r="N149" s="144"/>
      <c r="O149" s="157"/>
      <c r="P149" s="104"/>
      <c r="Q149" s="158"/>
      <c r="R149" s="144"/>
      <c r="S149" s="144"/>
      <c r="T149" s="144"/>
      <c r="U149" s="144"/>
      <c r="V149" s="144"/>
      <c r="W149" s="159"/>
      <c r="X149" s="144"/>
      <c r="Y149" s="144"/>
    </row>
    <row r="150" spans="1:25" ht="17.25" x14ac:dyDescent="0.3">
      <c r="A150" s="104"/>
      <c r="B150" s="104"/>
      <c r="C150" s="104"/>
      <c r="D150" s="144"/>
      <c r="E150" s="104"/>
      <c r="F150" s="104"/>
      <c r="G150" s="104"/>
      <c r="H150" s="104"/>
      <c r="I150" s="156"/>
      <c r="J150" s="104"/>
      <c r="K150" s="104"/>
      <c r="L150" s="144"/>
      <c r="M150" s="144"/>
      <c r="N150" s="144"/>
      <c r="O150" s="157"/>
      <c r="P150" s="104"/>
      <c r="Q150" s="158"/>
      <c r="R150" s="144"/>
      <c r="S150" s="144"/>
      <c r="T150" s="144"/>
      <c r="U150" s="144"/>
      <c r="V150" s="144"/>
      <c r="W150" s="159"/>
      <c r="X150" s="144"/>
      <c r="Y150" s="144"/>
    </row>
    <row r="151" spans="1:25" ht="17.25" x14ac:dyDescent="0.3">
      <c r="A151" s="104"/>
      <c r="B151" s="104"/>
      <c r="C151" s="104"/>
      <c r="D151" s="144"/>
      <c r="E151" s="104"/>
      <c r="F151" s="104"/>
      <c r="G151" s="104"/>
      <c r="H151" s="104"/>
      <c r="I151" s="156"/>
      <c r="J151" s="104"/>
      <c r="K151" s="104"/>
      <c r="L151" s="144"/>
      <c r="M151" s="144"/>
      <c r="N151" s="144"/>
      <c r="O151" s="157"/>
      <c r="P151" s="104"/>
      <c r="Q151" s="158"/>
      <c r="R151" s="144"/>
      <c r="S151" s="144"/>
      <c r="T151" s="144"/>
      <c r="U151" s="144"/>
      <c r="V151" s="144"/>
      <c r="W151" s="159"/>
      <c r="X151" s="144"/>
      <c r="Y151" s="144"/>
    </row>
    <row r="152" spans="1:25" ht="17.25" x14ac:dyDescent="0.3">
      <c r="A152" s="104"/>
      <c r="B152" s="104"/>
      <c r="C152" s="104"/>
      <c r="D152" s="144"/>
      <c r="E152" s="104"/>
      <c r="F152" s="104"/>
      <c r="G152" s="104"/>
      <c r="H152" s="104"/>
      <c r="I152" s="156"/>
      <c r="J152" s="104"/>
      <c r="K152" s="104"/>
      <c r="L152" s="144"/>
      <c r="M152" s="144"/>
      <c r="N152" s="144"/>
      <c r="O152" s="157"/>
      <c r="P152" s="104"/>
      <c r="Q152" s="158"/>
      <c r="R152" s="144"/>
      <c r="S152" s="144"/>
      <c r="T152" s="144"/>
      <c r="U152" s="144"/>
      <c r="V152" s="144"/>
      <c r="W152" s="159"/>
      <c r="X152" s="144"/>
      <c r="Y152" s="144"/>
    </row>
    <row r="153" spans="1:25" ht="17.25" x14ac:dyDescent="0.3">
      <c r="A153" s="104"/>
      <c r="B153" s="104"/>
      <c r="C153" s="104"/>
      <c r="D153" s="144"/>
      <c r="E153" s="104"/>
      <c r="F153" s="104"/>
      <c r="G153" s="104"/>
      <c r="H153" s="104"/>
      <c r="I153" s="156"/>
      <c r="J153" s="104"/>
      <c r="K153" s="104"/>
      <c r="L153" s="144"/>
      <c r="M153" s="144"/>
      <c r="N153" s="144"/>
      <c r="O153" s="157"/>
      <c r="P153" s="104"/>
      <c r="Q153" s="158"/>
      <c r="R153" s="144"/>
      <c r="S153" s="144"/>
      <c r="T153" s="144"/>
      <c r="U153" s="144"/>
      <c r="V153" s="144"/>
      <c r="W153" s="159"/>
      <c r="X153" s="144"/>
      <c r="Y153" s="144"/>
    </row>
    <row r="154" spans="1:25" ht="17.25" x14ac:dyDescent="0.3">
      <c r="A154" s="104"/>
      <c r="B154" s="104"/>
      <c r="C154" s="104"/>
      <c r="D154" s="144"/>
      <c r="E154" s="104"/>
      <c r="F154" s="104"/>
      <c r="G154" s="104"/>
      <c r="H154" s="104"/>
      <c r="I154" s="156"/>
      <c r="J154" s="104"/>
      <c r="K154" s="104"/>
      <c r="L154" s="144"/>
      <c r="M154" s="144"/>
      <c r="N154" s="144"/>
      <c r="O154" s="157"/>
      <c r="P154" s="104"/>
      <c r="Q154" s="158"/>
      <c r="R154" s="144"/>
      <c r="S154" s="144"/>
      <c r="T154" s="144"/>
      <c r="U154" s="144"/>
      <c r="V154" s="144"/>
      <c r="W154" s="159"/>
      <c r="X154" s="144"/>
      <c r="Y154" s="144"/>
    </row>
    <row r="155" spans="1:25" ht="17.25" x14ac:dyDescent="0.3">
      <c r="A155" s="104"/>
      <c r="B155" s="104"/>
      <c r="C155" s="104"/>
      <c r="D155" s="144"/>
      <c r="E155" s="104"/>
      <c r="F155" s="104"/>
      <c r="G155" s="104"/>
      <c r="H155" s="104"/>
      <c r="I155" s="156"/>
      <c r="J155" s="104"/>
      <c r="K155" s="104"/>
      <c r="L155" s="144"/>
      <c r="M155" s="144"/>
      <c r="N155" s="144"/>
      <c r="O155" s="157"/>
      <c r="P155" s="104"/>
      <c r="Q155" s="158"/>
      <c r="R155" s="144"/>
      <c r="S155" s="144"/>
      <c r="T155" s="144"/>
      <c r="U155" s="144"/>
      <c r="V155" s="144"/>
      <c r="W155" s="144"/>
      <c r="X155" s="144"/>
      <c r="Y155" s="144"/>
    </row>
    <row r="156" spans="1:25" ht="17.25" x14ac:dyDescent="0.3">
      <c r="A156" s="104"/>
      <c r="B156" s="104"/>
      <c r="C156" s="104"/>
      <c r="D156" s="144"/>
      <c r="E156" s="104"/>
      <c r="F156" s="104"/>
      <c r="G156" s="104"/>
      <c r="H156" s="104"/>
      <c r="I156" s="156"/>
      <c r="J156" s="104"/>
      <c r="K156" s="104"/>
      <c r="L156" s="144"/>
      <c r="M156" s="144"/>
      <c r="N156" s="144"/>
      <c r="O156" s="157"/>
      <c r="P156" s="104"/>
      <c r="Q156" s="158"/>
      <c r="R156" s="144"/>
      <c r="S156" s="144"/>
      <c r="T156" s="144"/>
      <c r="U156" s="144"/>
      <c r="V156" s="144"/>
      <c r="W156" s="144"/>
      <c r="X156" s="144"/>
      <c r="Y156" s="144"/>
    </row>
    <row r="157" spans="1:25" ht="17.25" x14ac:dyDescent="0.3">
      <c r="A157" s="104"/>
      <c r="B157" s="104"/>
      <c r="C157" s="104"/>
      <c r="D157" s="144"/>
      <c r="E157" s="104"/>
      <c r="F157" s="104"/>
      <c r="G157" s="104"/>
      <c r="H157" s="104"/>
      <c r="I157" s="156"/>
      <c r="J157" s="104"/>
      <c r="K157" s="104"/>
      <c r="L157" s="144"/>
      <c r="M157" s="144"/>
      <c r="N157" s="144"/>
      <c r="O157" s="104"/>
      <c r="P157" s="104"/>
      <c r="Q157" s="158"/>
      <c r="R157" s="160"/>
      <c r="S157" s="160"/>
      <c r="T157" s="161"/>
      <c r="U157" s="144"/>
      <c r="V157" s="144"/>
      <c r="W157" s="144"/>
      <c r="X157" s="144"/>
      <c r="Y157" s="144"/>
    </row>
    <row r="158" spans="1:25" ht="71.25" customHeight="1" x14ac:dyDescent="0.3">
      <c r="A158" s="104"/>
      <c r="B158" s="104"/>
      <c r="C158" s="162" t="s">
        <v>285</v>
      </c>
      <c r="D158" s="163"/>
      <c r="E158" s="164"/>
      <c r="F158" s="165"/>
      <c r="G158" s="165"/>
      <c r="H158" s="165"/>
      <c r="I158" s="166"/>
      <c r="J158" s="165"/>
      <c r="K158" s="104"/>
      <c r="L158" s="144"/>
      <c r="M158" s="144"/>
      <c r="N158" s="144"/>
      <c r="O158" s="104"/>
      <c r="P158" s="104"/>
      <c r="Q158" s="167"/>
      <c r="R158" s="168"/>
      <c r="S158" s="168"/>
      <c r="T158" s="168" t="s">
        <v>286</v>
      </c>
      <c r="U158" s="144"/>
      <c r="V158" s="144"/>
      <c r="W158" s="159"/>
      <c r="X158" s="144"/>
      <c r="Y158" s="144"/>
    </row>
    <row r="159" spans="1:25" ht="17.25" x14ac:dyDescent="0.3">
      <c r="A159" s="104"/>
      <c r="B159" s="104"/>
      <c r="C159" s="104"/>
      <c r="D159" s="226" t="s">
        <v>291</v>
      </c>
      <c r="E159" s="226"/>
      <c r="F159" s="169"/>
      <c r="G159" s="169"/>
      <c r="H159" s="169"/>
      <c r="I159" s="170"/>
      <c r="J159" s="169"/>
      <c r="K159" s="169"/>
      <c r="L159" s="144"/>
      <c r="M159" s="144"/>
      <c r="N159" s="144"/>
      <c r="O159" s="104"/>
      <c r="P159" s="104"/>
      <c r="Q159" s="158"/>
      <c r="R159" s="181"/>
      <c r="S159" s="181"/>
      <c r="T159" s="181"/>
      <c r="U159" s="226" t="s">
        <v>287</v>
      </c>
      <c r="V159" s="226"/>
      <c r="W159" s="226"/>
      <c r="X159" s="144"/>
      <c r="Y159" s="144"/>
    </row>
    <row r="160" spans="1:25" ht="17.25" x14ac:dyDescent="0.3">
      <c r="A160" s="104"/>
      <c r="B160" s="104"/>
      <c r="C160" s="104"/>
      <c r="D160" s="243" t="s">
        <v>288</v>
      </c>
      <c r="E160" s="243"/>
      <c r="F160" s="171"/>
      <c r="G160" s="171"/>
      <c r="H160" s="171"/>
      <c r="I160" s="172"/>
      <c r="J160" s="171"/>
      <c r="K160" s="169"/>
      <c r="L160" s="144"/>
      <c r="M160" s="144"/>
      <c r="N160" s="144"/>
      <c r="O160" s="104"/>
      <c r="P160" s="104"/>
      <c r="Q160" s="158"/>
      <c r="R160" s="181"/>
      <c r="S160" s="181"/>
      <c r="T160" s="181"/>
      <c r="U160" s="210" t="s">
        <v>289</v>
      </c>
      <c r="V160" s="210"/>
      <c r="W160" s="210"/>
      <c r="X160" s="144"/>
      <c r="Y160" s="144"/>
    </row>
    <row r="161" spans="1:25" ht="17.25" x14ac:dyDescent="0.3">
      <c r="A161" s="104"/>
      <c r="B161" s="104"/>
      <c r="C161" s="104"/>
      <c r="D161" s="224" t="s">
        <v>290</v>
      </c>
      <c r="E161" s="224"/>
      <c r="F161" s="173"/>
      <c r="G161" s="173"/>
      <c r="H161" s="173"/>
      <c r="I161" s="174"/>
      <c r="J161" s="173"/>
      <c r="K161" s="175"/>
      <c r="L161" s="176"/>
      <c r="M161" s="176"/>
      <c r="N161" s="176"/>
      <c r="O161" s="61"/>
      <c r="P161" s="61"/>
      <c r="Q161" s="177"/>
      <c r="R161" s="178"/>
      <c r="S161" s="178"/>
      <c r="T161" s="178"/>
      <c r="U161" s="225" t="s">
        <v>290</v>
      </c>
      <c r="V161" s="225"/>
      <c r="W161" s="225"/>
      <c r="X161" s="144"/>
      <c r="Y161" s="144"/>
    </row>
    <row r="162" spans="1:25" ht="17.25" x14ac:dyDescent="0.3">
      <c r="A162" s="104"/>
      <c r="B162" s="104"/>
      <c r="C162" s="104"/>
      <c r="D162" s="173"/>
      <c r="E162" s="175"/>
      <c r="F162" s="178"/>
      <c r="G162" s="178"/>
      <c r="H162" s="178"/>
      <c r="I162" s="178"/>
      <c r="J162" s="178"/>
      <c r="K162" s="178"/>
      <c r="L162" s="175"/>
      <c r="M162" s="175"/>
      <c r="N162" s="179"/>
      <c r="O162" s="173"/>
      <c r="P162" s="173"/>
      <c r="Q162" s="180"/>
      <c r="R162" s="178"/>
      <c r="S162" s="178"/>
      <c r="T162" s="178"/>
      <c r="U162" s="175"/>
      <c r="V162" s="176"/>
      <c r="W162" s="176"/>
      <c r="X162" s="144"/>
      <c r="Y162" s="144"/>
    </row>
    <row r="163" spans="1:25" ht="17.25" x14ac:dyDescent="0.3">
      <c r="D163" s="2"/>
      <c r="E163" s="3"/>
      <c r="F163" s="2"/>
      <c r="G163" s="2"/>
      <c r="H163" s="2"/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Y163" s="144"/>
    </row>
    <row r="164" spans="1:25" ht="17.25" x14ac:dyDescent="0.3">
      <c r="Y164" s="144"/>
    </row>
    <row r="165" spans="1:25" ht="17.25" x14ac:dyDescent="0.3">
      <c r="Y165" s="144"/>
    </row>
    <row r="166" spans="1:25" ht="17.25" x14ac:dyDescent="0.3">
      <c r="Y166" s="144"/>
    </row>
    <row r="167" spans="1:25" ht="17.25" x14ac:dyDescent="0.3">
      <c r="Y167" s="144"/>
    </row>
    <row r="168" spans="1:25" ht="17.25" x14ac:dyDescent="0.3">
      <c r="Y168" s="144"/>
    </row>
    <row r="169" spans="1:25" ht="17.25" x14ac:dyDescent="0.3">
      <c r="Y169" s="144"/>
    </row>
    <row r="170" spans="1:25" ht="17.25" x14ac:dyDescent="0.3">
      <c r="Y170" s="144"/>
    </row>
    <row r="171" spans="1:25" ht="17.25" x14ac:dyDescent="0.3">
      <c r="Y171" s="144"/>
    </row>
    <row r="172" spans="1:25" ht="17.25" x14ac:dyDescent="0.3">
      <c r="Y172" s="144"/>
    </row>
    <row r="173" spans="1:25" ht="17.25" x14ac:dyDescent="0.3">
      <c r="Y173" s="144"/>
    </row>
    <row r="174" spans="1:25" ht="17.25" x14ac:dyDescent="0.3">
      <c r="Y174" s="144"/>
    </row>
    <row r="175" spans="1:25" ht="17.25" x14ac:dyDescent="0.3">
      <c r="Y175" s="144"/>
    </row>
  </sheetData>
  <sheetProtection algorithmName="SHA-512" hashValue="MGhvzFgNyViix6vFis051FKrnP5lLmwd+5R+7942RsnbtE8ti9vBub7mmHckHPWeKGj7QYosPDLdEcYt0IVgaQ==" saltValue="4J8SgjTJTZnWe/RT3kKyzQ==" spinCount="100000" sheet="1" formatCells="0" formatColumns="0" formatRows="0" insertColumns="0" insertRows="0" insertHyperlinks="0" deleteColumns="0" deleteRows="0" sort="0" autoFilter="0" pivotTables="0"/>
  <mergeCells count="89">
    <mergeCell ref="A1:X1"/>
    <mergeCell ref="A3:X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X4:X6"/>
    <mergeCell ref="K4:K6"/>
    <mergeCell ref="L4:L6"/>
    <mergeCell ref="M4:M6"/>
    <mergeCell ref="N4:N6"/>
    <mergeCell ref="O4:O6"/>
    <mergeCell ref="P4:P5"/>
    <mergeCell ref="Q4:Q5"/>
    <mergeCell ref="R4:R5"/>
    <mergeCell ref="S4:S6"/>
    <mergeCell ref="T4:V4"/>
    <mergeCell ref="W4:W6"/>
    <mergeCell ref="M36:M38"/>
    <mergeCell ref="A29:O29"/>
    <mergeCell ref="A35:X35"/>
    <mergeCell ref="A36:A38"/>
    <mergeCell ref="B36:B38"/>
    <mergeCell ref="C36:C38"/>
    <mergeCell ref="D36:D38"/>
    <mergeCell ref="E36:E38"/>
    <mergeCell ref="F36:F38"/>
    <mergeCell ref="G36:G38"/>
    <mergeCell ref="T36:V36"/>
    <mergeCell ref="W36:W38"/>
    <mergeCell ref="X36:X38"/>
    <mergeCell ref="P36:P37"/>
    <mergeCell ref="Q36:Q37"/>
    <mergeCell ref="R36:R37"/>
    <mergeCell ref="S36:S38"/>
    <mergeCell ref="H36:H38"/>
    <mergeCell ref="I36:I38"/>
    <mergeCell ref="J36:J38"/>
    <mergeCell ref="K36:K38"/>
    <mergeCell ref="L36:L38"/>
    <mergeCell ref="N36:N38"/>
    <mergeCell ref="O36:O38"/>
    <mergeCell ref="D161:E161"/>
    <mergeCell ref="U161:W161"/>
    <mergeCell ref="D159:E159"/>
    <mergeCell ref="U159:W159"/>
    <mergeCell ref="A137:O137"/>
    <mergeCell ref="A143:N143"/>
    <mergeCell ref="O143:O144"/>
    <mergeCell ref="P143:P144"/>
    <mergeCell ref="Q143:Q144"/>
    <mergeCell ref="R143:R145"/>
    <mergeCell ref="S143:U143"/>
    <mergeCell ref="V143:V145"/>
    <mergeCell ref="W143:W145"/>
    <mergeCell ref="D144:N144"/>
    <mergeCell ref="A145:Q145"/>
    <mergeCell ref="D160:E160"/>
    <mergeCell ref="A93:O93"/>
    <mergeCell ref="A98:W98"/>
    <mergeCell ref="A99:A101"/>
    <mergeCell ref="B99:B101"/>
    <mergeCell ref="C99:C101"/>
    <mergeCell ref="D99:D101"/>
    <mergeCell ref="U160:W160"/>
    <mergeCell ref="K99:K101"/>
    <mergeCell ref="L99:L101"/>
    <mergeCell ref="M99:M101"/>
    <mergeCell ref="E99:E101"/>
    <mergeCell ref="F99:F101"/>
    <mergeCell ref="G99:G101"/>
    <mergeCell ref="H99:H101"/>
    <mergeCell ref="X99:X101"/>
    <mergeCell ref="S99:S101"/>
    <mergeCell ref="T99:V99"/>
    <mergeCell ref="W99:W101"/>
    <mergeCell ref="I99:I101"/>
    <mergeCell ref="J99:J101"/>
    <mergeCell ref="N99:N101"/>
    <mergeCell ref="O99:O101"/>
    <mergeCell ref="P99:P100"/>
    <mergeCell ref="Q99:Q100"/>
    <mergeCell ref="R99:R100"/>
  </mergeCells>
  <pageMargins left="0.25" right="0.25" top="0.75" bottom="0.75" header="0.3" footer="0.3"/>
  <pageSetup scale="44" orientation="landscape" r:id="rId1"/>
  <headerFooter>
    <oddHeader>&amp;L&amp;G&amp;C&amp;"Century Gothic,Negrita"&amp;12AUTORIDAD PARA EL MANEJO SUSTENTABLE DE LA CUENCA Y DEL LAGO DE AMATITLÁN 
NÓMINA CORRESPONDIENTE AL MES DE AGOSTO 2022</oddHeader>
    <oddFooter>&amp;CPágina &amp;P&amp;R031 NOMINA AGOSTO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2022-09-01T21:40:53Z</dcterms:modified>
</cp:coreProperties>
</file>