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uneFSaapz8+xPuFIBVgOGYyArxPm7IuwzidrgMePCGzvV7/A0KtcBnJtQEhRqiM8/D4hDRaJ4JsMki2wsqo5/g==" workbookSaltValue="86GzeoQUwcG+9NK4hop2Uw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031'!$A$1:$Z$159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7" i="1" l="1"/>
  <c r="M47" i="1"/>
  <c r="N47" i="1"/>
  <c r="P47" i="1" s="1"/>
  <c r="T47" i="1"/>
  <c r="U47" i="1" s="1"/>
  <c r="L48" i="1"/>
  <c r="M48" i="1"/>
  <c r="N48" i="1"/>
  <c r="P48" i="1" s="1"/>
  <c r="T48" i="1"/>
  <c r="U48" i="1" s="1"/>
  <c r="Q95" i="1" l="1"/>
  <c r="R95" i="1"/>
  <c r="S95" i="1"/>
  <c r="M15" i="1" l="1"/>
  <c r="L12" i="1"/>
  <c r="L13" i="1" l="1"/>
  <c r="M13" i="1"/>
  <c r="L14" i="1"/>
  <c r="M14" i="1"/>
  <c r="L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M12" i="1"/>
  <c r="L42" i="1"/>
  <c r="M42" i="1"/>
  <c r="L43" i="1"/>
  <c r="M43" i="1"/>
  <c r="L44" i="1"/>
  <c r="M44" i="1"/>
  <c r="L45" i="1"/>
  <c r="M45" i="1"/>
  <c r="L46" i="1"/>
  <c r="M46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M41" i="1"/>
  <c r="L41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M103" i="1"/>
  <c r="L103" i="1"/>
  <c r="M33" i="1" l="1"/>
  <c r="L95" i="1"/>
  <c r="M138" i="1"/>
  <c r="L33" i="1"/>
  <c r="M95" i="1"/>
  <c r="L138" i="1"/>
  <c r="T104" i="1"/>
  <c r="U104" i="1" s="1"/>
  <c r="T105" i="1"/>
  <c r="U105" i="1" s="1"/>
  <c r="T106" i="1"/>
  <c r="U106" i="1" s="1"/>
  <c r="T107" i="1"/>
  <c r="U107" i="1" s="1"/>
  <c r="T108" i="1"/>
  <c r="U108" i="1" s="1"/>
  <c r="T109" i="1"/>
  <c r="U109" i="1" s="1"/>
  <c r="T110" i="1"/>
  <c r="U110" i="1" s="1"/>
  <c r="T111" i="1"/>
  <c r="U111" i="1" s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 s="1"/>
  <c r="T122" i="1"/>
  <c r="U122" i="1" s="1"/>
  <c r="T123" i="1"/>
  <c r="U123" i="1" s="1"/>
  <c r="T124" i="1"/>
  <c r="T125" i="1"/>
  <c r="U125" i="1" s="1"/>
  <c r="T126" i="1"/>
  <c r="U126" i="1" s="1"/>
  <c r="T127" i="1"/>
  <c r="U127" i="1" s="1"/>
  <c r="T128" i="1"/>
  <c r="U128" i="1" s="1"/>
  <c r="T129" i="1"/>
  <c r="U129" i="1" s="1"/>
  <c r="T130" i="1"/>
  <c r="U130" i="1" s="1"/>
  <c r="T131" i="1"/>
  <c r="U131" i="1" s="1"/>
  <c r="T132" i="1"/>
  <c r="U132" i="1" s="1"/>
  <c r="T133" i="1"/>
  <c r="T134" i="1"/>
  <c r="U134" i="1" s="1"/>
  <c r="T135" i="1"/>
  <c r="U135" i="1" s="1"/>
  <c r="T136" i="1"/>
  <c r="U136" i="1" s="1"/>
  <c r="T137" i="1"/>
  <c r="U137" i="1" s="1"/>
  <c r="T103" i="1"/>
  <c r="U103" i="1" s="1"/>
  <c r="T42" i="1"/>
  <c r="U42" i="1" s="1"/>
  <c r="T43" i="1"/>
  <c r="U43" i="1" s="1"/>
  <c r="T44" i="1"/>
  <c r="U44" i="1" s="1"/>
  <c r="T45" i="1"/>
  <c r="U45" i="1" s="1"/>
  <c r="T46" i="1"/>
  <c r="U46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4" i="1"/>
  <c r="U64" i="1" s="1"/>
  <c r="T65" i="1"/>
  <c r="U65" i="1" s="1"/>
  <c r="T66" i="1"/>
  <c r="U66" i="1" s="1"/>
  <c r="T67" i="1"/>
  <c r="U67" i="1" s="1"/>
  <c r="T68" i="1"/>
  <c r="U68" i="1" s="1"/>
  <c r="T69" i="1"/>
  <c r="U69" i="1" s="1"/>
  <c r="T70" i="1"/>
  <c r="U70" i="1" s="1"/>
  <c r="T71" i="1"/>
  <c r="U71" i="1" s="1"/>
  <c r="T72" i="1"/>
  <c r="U72" i="1" s="1"/>
  <c r="T73" i="1"/>
  <c r="U73" i="1" s="1"/>
  <c r="T74" i="1"/>
  <c r="U74" i="1" s="1"/>
  <c r="T75" i="1"/>
  <c r="U75" i="1" s="1"/>
  <c r="T76" i="1"/>
  <c r="U76" i="1" s="1"/>
  <c r="T77" i="1"/>
  <c r="U77" i="1" s="1"/>
  <c r="T78" i="1"/>
  <c r="U78" i="1" s="1"/>
  <c r="T79" i="1"/>
  <c r="U79" i="1" s="1"/>
  <c r="T80" i="1"/>
  <c r="U80" i="1" s="1"/>
  <c r="T81" i="1"/>
  <c r="U81" i="1" s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 s="1"/>
  <c r="T91" i="1"/>
  <c r="U91" i="1" s="1"/>
  <c r="T92" i="1"/>
  <c r="U92" i="1" s="1"/>
  <c r="T93" i="1"/>
  <c r="U93" i="1" s="1"/>
  <c r="T94" i="1"/>
  <c r="U94" i="1" s="1"/>
  <c r="T41" i="1"/>
  <c r="T31" i="1"/>
  <c r="U31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9" i="1"/>
  <c r="W99" i="1" s="1"/>
  <c r="V100" i="1"/>
  <c r="W100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47" i="1"/>
  <c r="W147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N12" i="1"/>
  <c r="P12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2" i="1"/>
  <c r="U32" i="1" s="1"/>
  <c r="U124" i="1"/>
  <c r="U133" i="1"/>
  <c r="Q12" i="1"/>
  <c r="U41" i="1" l="1"/>
  <c r="U95" i="1" s="1"/>
  <c r="T95" i="1"/>
  <c r="X129" i="1"/>
  <c r="U33" i="1"/>
  <c r="X123" i="1"/>
  <c r="X142" i="1"/>
  <c r="X30" i="1"/>
  <c r="X131" i="1"/>
  <c r="X115" i="1"/>
  <c r="X23" i="1"/>
  <c r="X15" i="1"/>
  <c r="U138" i="1"/>
  <c r="X147" i="1" s="1"/>
  <c r="X19" i="1"/>
  <c r="X77" i="1"/>
  <c r="X53" i="1"/>
  <c r="X137" i="1"/>
  <c r="X121" i="1"/>
  <c r="X113" i="1"/>
  <c r="X109" i="1"/>
  <c r="X92" i="1"/>
  <c r="X60" i="1"/>
  <c r="X21" i="1"/>
  <c r="X146" i="1"/>
  <c r="X135" i="1"/>
  <c r="X127" i="1"/>
  <c r="X144" i="1"/>
  <c r="X133" i="1"/>
  <c r="X125" i="1"/>
  <c r="X117" i="1"/>
  <c r="X73" i="1"/>
  <c r="X99" i="1"/>
  <c r="X80" i="1"/>
  <c r="X72" i="1"/>
  <c r="X64" i="1"/>
  <c r="X45" i="1"/>
  <c r="X88" i="1"/>
  <c r="X56" i="1"/>
  <c r="X29" i="1"/>
  <c r="X22" i="1"/>
  <c r="X14" i="1"/>
  <c r="X25" i="1"/>
  <c r="X27" i="1"/>
  <c r="X20" i="1"/>
  <c r="X12" i="1"/>
  <c r="X69" i="1"/>
  <c r="X61" i="1"/>
  <c r="X119" i="1"/>
  <c r="X111" i="1"/>
  <c r="X76" i="1"/>
  <c r="X26" i="1"/>
  <c r="X18" i="1"/>
  <c r="X31" i="1"/>
  <c r="X24" i="1"/>
  <c r="X16" i="1"/>
  <c r="X57" i="1"/>
  <c r="X42" i="1"/>
  <c r="X32" i="1"/>
  <c r="X17" i="1"/>
  <c r="X89" i="1"/>
  <c r="X28" i="1"/>
  <c r="X13" i="1"/>
  <c r="X136" i="1"/>
  <c r="X128" i="1"/>
  <c r="X120" i="1"/>
  <c r="X112" i="1"/>
  <c r="X95" i="1"/>
  <c r="X82" i="1"/>
  <c r="X79" i="1"/>
  <c r="X66" i="1"/>
  <c r="X63" i="1"/>
  <c r="X50" i="1"/>
  <c r="X44" i="1"/>
  <c r="X85" i="1"/>
  <c r="X141" i="1"/>
  <c r="X130" i="1"/>
  <c r="X122" i="1"/>
  <c r="X114" i="1"/>
  <c r="X94" i="1"/>
  <c r="X91" i="1"/>
  <c r="X78" i="1"/>
  <c r="X75" i="1"/>
  <c r="X62" i="1"/>
  <c r="X59" i="1"/>
  <c r="X43" i="1"/>
  <c r="X100" i="1"/>
  <c r="X84" i="1"/>
  <c r="X81" i="1"/>
  <c r="X68" i="1"/>
  <c r="X65" i="1"/>
  <c r="X52" i="1"/>
  <c r="X46" i="1"/>
  <c r="X143" i="1"/>
  <c r="X132" i="1"/>
  <c r="X124" i="1"/>
  <c r="X116" i="1"/>
  <c r="X90" i="1"/>
  <c r="X87" i="1"/>
  <c r="X74" i="1"/>
  <c r="X71" i="1"/>
  <c r="X58" i="1"/>
  <c r="X55" i="1"/>
  <c r="X93" i="1"/>
  <c r="X145" i="1"/>
  <c r="X134" i="1"/>
  <c r="X126" i="1"/>
  <c r="X118" i="1"/>
  <c r="X110" i="1"/>
  <c r="X86" i="1"/>
  <c r="X83" i="1"/>
  <c r="X70" i="1"/>
  <c r="X67" i="1"/>
  <c r="X54" i="1"/>
  <c r="X51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03" i="1"/>
  <c r="N41" i="1"/>
  <c r="N42" i="1"/>
  <c r="N43" i="1"/>
  <c r="N44" i="1"/>
  <c r="N45" i="1"/>
  <c r="N46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X41" i="1" l="1"/>
  <c r="U140" i="1"/>
  <c r="P13" i="1"/>
  <c r="P14" i="1"/>
  <c r="P18" i="1"/>
  <c r="P19" i="1"/>
  <c r="P20" i="1"/>
  <c r="P21" i="1"/>
  <c r="P22" i="1"/>
  <c r="P27" i="1"/>
  <c r="P28" i="1"/>
  <c r="P29" i="1"/>
  <c r="P31" i="1"/>
  <c r="P32" i="1"/>
  <c r="P42" i="1"/>
  <c r="P43" i="1"/>
  <c r="P44" i="1"/>
  <c r="P46" i="1"/>
  <c r="P49" i="1"/>
  <c r="P50" i="1"/>
  <c r="P51" i="1"/>
  <c r="P52" i="1"/>
  <c r="P56" i="1"/>
  <c r="P57" i="1"/>
  <c r="P58" i="1"/>
  <c r="P59" i="1"/>
  <c r="P60" i="1"/>
  <c r="P62" i="1"/>
  <c r="P65" i="1"/>
  <c r="P67" i="1"/>
  <c r="P68" i="1"/>
  <c r="P70" i="1"/>
  <c r="P71" i="1"/>
  <c r="P72" i="1"/>
  <c r="P73" i="1"/>
  <c r="P74" i="1"/>
  <c r="P75" i="1"/>
  <c r="P76" i="1"/>
  <c r="P78" i="1"/>
  <c r="P80" i="1"/>
  <c r="P81" i="1"/>
  <c r="P82" i="1"/>
  <c r="P83" i="1"/>
  <c r="P84" i="1"/>
  <c r="P85" i="1"/>
  <c r="P86" i="1"/>
  <c r="P88" i="1"/>
  <c r="P89" i="1"/>
  <c r="P90" i="1"/>
  <c r="P92" i="1"/>
  <c r="P93" i="1"/>
  <c r="P94" i="1"/>
  <c r="P41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45" i="1"/>
  <c r="P53" i="1"/>
  <c r="P54" i="1"/>
  <c r="P55" i="1"/>
  <c r="P61" i="1"/>
  <c r="P63" i="1"/>
  <c r="P64" i="1"/>
  <c r="P66" i="1"/>
  <c r="P69" i="1"/>
  <c r="P77" i="1"/>
  <c r="P79" i="1"/>
  <c r="P87" i="1"/>
  <c r="P91" i="1"/>
  <c r="P30" i="1"/>
  <c r="P15" i="1"/>
  <c r="P16" i="1"/>
  <c r="P17" i="1"/>
  <c r="P23" i="1"/>
  <c r="P24" i="1"/>
  <c r="P25" i="1"/>
  <c r="P26" i="1"/>
  <c r="P95" i="1" l="1"/>
  <c r="P138" i="1"/>
  <c r="P33" i="1"/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42" i="1" l="1"/>
  <c r="C43" i="1" s="1"/>
  <c r="C44" i="1" s="1"/>
  <c r="C45" i="1" s="1"/>
  <c r="C46" i="1" s="1"/>
  <c r="C47" i="1" l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P1" i="2" l="1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<sst xmlns="http://schemas.openxmlformats.org/spreadsheetml/2006/main" count="600" uniqueCount="350">
  <si>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</si>
  <si>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</si>
  <si>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</si>
  <si>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</si>
  <si>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</si>
  <si>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</si>
  <si>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</si>
  <si>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</si>
  <si>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</si>
  <si>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</si>
  <si>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</si>
  <si>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</si>
  <si>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</si>
  <si>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</si>
  <si>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</si>
  <si>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</si>
  <si>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</si>
  <si>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</si>
  <si>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</si>
  <si>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</si>
  <si>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</si>
  <si>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</si>
  <si>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</si>
  <si>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</si>
  <si>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</si>
  <si>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</si>
  <si>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</si>
  <si>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</si>
  <si>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</si>
  <si>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</si>
  <si>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</si>
  <si>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</si>
  <si>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</si>
  <si>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</si>
  <si>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</si>
  <si>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</si>
  <si>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</si>
  <si>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</si>
  <si>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</si>
  <si>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</si>
  <si>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</si>
  <si>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</si>
  <si>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</si>
  <si>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</si>
  <si>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</si>
  <si>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</si>
  <si>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</si>
  <si>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</si>
  <si>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</si>
  <si>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</si>
  <si>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</si>
  <si>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</si>
  <si>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</si>
  <si>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</si>
  <si>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</si>
  <si>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</si>
  <si>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</si>
  <si>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</si>
  <si>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</si>
  <si>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</si>
  <si>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</si>
  <si>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</si>
  <si>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</si>
  <si>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</si>
  <si>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</si>
  <si>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</si>
  <si>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</si>
  <si>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</si>
  <si>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</si>
  <si>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</si>
  <si>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</si>
  <si>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</si>
  <si>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</si>
  <si>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</si>
  <si>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</si>
  <si>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</si>
  <si>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</si>
  <si>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</si>
  <si>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</si>
  <si>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</si>
  <si>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</si>
  <si>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</si>
  <si>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</si>
  <si>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</si>
  <si>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</si>
  <si>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</si>
  <si>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</si>
  <si>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</si>
  <si>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</si>
  <si>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</si>
  <si>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</si>
  <si>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Renglón 033</t>
  </si>
  <si>
    <t>Administrativo</t>
  </si>
  <si>
    <t>Renglon 033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</si>
  <si>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</si>
  <si>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</si>
  <si>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</si>
  <si>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</si>
  <si>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</si>
  <si>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</si>
  <si>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</si>
  <si>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</si>
  <si>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</si>
  <si>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</si>
  <si>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</si>
  <si>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</si>
  <si>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</si>
  <si>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</si>
  <si>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</si>
  <si>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 xml:space="preserve">Juan Pablo Lemus Corado </t>
  </si>
  <si>
    <t>Julio Roberto Martínez Aguilar</t>
  </si>
  <si>
    <t>TOTAL DEVENGADO MENSUAL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</si>
  <si>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</si>
  <si>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</si>
  <si>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</si>
  <si>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</si>
  <si>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</si>
  <si>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</si>
  <si>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66-2020-031-AMSA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</si>
  <si>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</si>
  <si>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</si>
  <si>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</si>
  <si>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</si>
  <si>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</si>
  <si>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</si>
  <si>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</si>
  <si>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</si>
  <si>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</si>
  <si>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</si>
  <si>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</si>
  <si>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</si>
  <si>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</si>
  <si>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</si>
  <si>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</si>
  <si>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</si>
  <si>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</si>
  <si>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</si>
  <si>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</si>
  <si>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</si>
  <si>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</si>
  <si>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</si>
  <si>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</si>
  <si>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</si>
  <si>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</si>
  <si>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</si>
  <si>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</si>
  <si>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</si>
  <si>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</si>
  <si>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</si>
  <si>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</si>
  <si>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</si>
  <si>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</si>
  <si>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</si>
  <si>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</si>
  <si>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</si>
  <si>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</si>
  <si>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</si>
  <si>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</si>
  <si>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</si>
  <si>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</si>
  <si>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</si>
  <si>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</si>
  <si>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</si>
  <si>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</si>
  <si>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</si>
  <si>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</si>
  <si>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</si>
  <si>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</si>
  <si>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</si>
  <si>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</si>
  <si>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</si>
  <si>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</si>
  <si>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</si>
  <si>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</si>
  <si>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</si>
  <si>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</si>
  <si>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</si>
  <si>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</si>
  <si>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</si>
  <si>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</si>
  <si>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</si>
  <si>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</si>
  <si>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</si>
  <si>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</si>
  <si>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</si>
  <si>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</si>
  <si>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</si>
  <si>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</si>
  <si>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Guilder Ivan Rivera Sanchez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</si>
  <si>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</si>
  <si>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</si>
  <si>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</si>
  <si>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</si>
  <si>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</si>
  <si>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</si>
  <si>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</si>
  <si>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COMPLEMENTO
SALARIO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</si>
  <si>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</si>
  <si>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</si>
  <si>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</si>
  <si>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</si>
  <si>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</si>
  <si>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>la cerra</t>
  </si>
  <si>
    <t>Luis Armando Ramirez Martinez</t>
  </si>
  <si>
    <t>Ines Vidal Gomez Acajabon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</si>
  <si>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</si>
  <si>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</si>
  <si>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</si>
  <si>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</si>
  <si>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</si>
  <si>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</si>
  <si>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</si>
  <si>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</si>
  <si>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</si>
  <si>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</si>
  <si>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</si>
  <si>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</si>
  <si>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</si>
  <si>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</si>
  <si>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</si>
  <si>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</si>
  <si>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</si>
  <si>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</si>
  <si>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</si>
  <si>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</si>
  <si>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</si>
  <si>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</si>
  <si>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</si>
  <si>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</si>
  <si>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</si>
  <si>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</si>
  <si>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</si>
  <si>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</si>
  <si>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</si>
  <si>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</si>
  <si>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</si>
  <si>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</si>
  <si>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</si>
  <si>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</si>
  <si>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</si>
  <si>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</si>
  <si>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</si>
  <si>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</si>
  <si>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</si>
  <si>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</si>
  <si>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</si>
  <si>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</si>
  <si>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</si>
  <si>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</si>
  <si>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</si>
  <si>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</si>
  <si>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</si>
  <si>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</si>
  <si>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</si>
  <si>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</si>
  <si>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</si>
  <si>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</si>
  <si>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</si>
  <si>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</si>
  <si>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</si>
  <si>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</si>
  <si>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</si>
  <si>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</si>
  <si>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</si>
  <si>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</si>
  <si>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</si>
  <si>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</si>
  <si>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</si>
  <si>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</si>
  <si>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</si>
  <si>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</si>
  <si>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</si>
  <si>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</si>
  <si>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</si>
  <si>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</si>
  <si>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</si>
  <si>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</si>
  <si>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</si>
  <si>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</si>
  <si>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</si>
  <si>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</si>
  <si>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</si>
  <si>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</si>
  <si>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</si>
  <si>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</si>
  <si>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</si>
  <si>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</si>
  <si>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</si>
  <si>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</si>
  <si>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</si>
  <si>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</si>
  <si>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</si>
  <si>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</si>
  <si>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</si>
  <si>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</si>
  <si>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</si>
  <si>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</si>
  <si>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</si>
  <si>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</si>
  <si>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</si>
  <si>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</si>
  <si>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</si>
  <si>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</si>
  <si>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</si>
  <si>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</si>
  <si>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</si>
  <si>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</si>
  <si>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</si>
  <si>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</si>
  <si>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</si>
  <si>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</si>
  <si>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</si>
  <si>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</si>
  <si>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</si>
  <si>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</si>
  <si>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</si>
  <si>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</si>
  <si>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</si>
  <si>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</si>
  <si>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</si>
  <si>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</si>
  <si>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</si>
  <si>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</si>
  <si>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</si>
  <si>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</si>
  <si>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</si>
  <si>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 xml:space="preserve">TOTALES </t>
  </si>
  <si>
    <t>09-2022-031-AMSA</t>
  </si>
  <si>
    <t>Alejandra Rubí Cifuentes Véliz</t>
  </si>
  <si>
    <t xml:space="preserve"> </t>
  </si>
  <si>
    <t>Carlos Alfredo Sandoval  Monroy</t>
  </si>
  <si>
    <t>Romeo Santiago Chiguichon Chiguichon</t>
  </si>
  <si>
    <t xml:space="preserve">SALARIOS DEVENGADOS </t>
  </si>
  <si>
    <t xml:space="preserve">TOTAL  </t>
  </si>
  <si>
    <t xml:space="preserve">total   </t>
  </si>
  <si>
    <t xml:space="preserve">total </t>
  </si>
  <si>
    <t>BONO 14 CORRESPONDIENTE DE ENERO A JUNIO 2022</t>
  </si>
  <si>
    <t>SIGES</t>
  </si>
  <si>
    <t>TOTAL</t>
  </si>
  <si>
    <t>TOTAL DEVENGADO MARZO-JUNIO</t>
  </si>
  <si>
    <t>TOTAL DEVENGADO ENERO-FEBRERO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</si>
  <si>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</si>
  <si>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</si>
  <si>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</si>
  <si>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</si>
  <si>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</si>
  <si>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</si>
  <si>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</si>
  <si>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Renglon 72</t>
  </si>
  <si>
    <t>Bonificación anual (BONO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</si>
</sst>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4">
    <xf numFmtId="0" fontId="0" fillId="0" borderId="0" xfId="0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44" fontId="9" fillId="2" borderId="2" xfId="0" applyNumberFormat="1" applyFont="1" applyFill="1" applyBorder="1"/>
    <xf numFmtId="44" fontId="9" fillId="6" borderId="2" xfId="0" applyNumberFormat="1" applyFont="1" applyFill="1" applyBorder="1"/>
    <xf numFmtId="0" fontId="11" fillId="2" borderId="2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165" fontId="9" fillId="2" borderId="2" xfId="0" applyNumberFormat="1" applyFont="1" applyFill="1" applyBorder="1"/>
    <xf numFmtId="0" fontId="9" fillId="2" borderId="0" xfId="0" applyFont="1" applyFill="1" applyBorder="1" applyAlignment="1">
      <alignment horizontal="center"/>
    </xf>
    <xf numFmtId="44" fontId="8" fillId="2" borderId="0" xfId="1" applyFont="1" applyFill="1" applyBorder="1"/>
    <xf numFmtId="44" fontId="8" fillId="2" borderId="0" xfId="0" applyNumberFormat="1" applyFont="1" applyFill="1" applyBorder="1"/>
    <xf numFmtId="44" fontId="11" fillId="2" borderId="0" xfId="0" applyNumberFormat="1" applyFont="1" applyFill="1" applyBorder="1"/>
    <xf numFmtId="49" fontId="11" fillId="2" borderId="2" xfId="2" applyNumberFormat="1" applyFont="1" applyFill="1" applyBorder="1" applyAlignment="1">
      <alignment horizontal="center" vertical="center"/>
    </xf>
    <xf numFmtId="165" fontId="11" fillId="2" borderId="2" xfId="2" applyNumberFormat="1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horizontal="center" vertical="center"/>
    </xf>
    <xf numFmtId="44" fontId="10" fillId="2" borderId="0" xfId="0" applyNumberFormat="1" applyFont="1" applyFill="1" applyBorder="1"/>
    <xf numFmtId="8" fontId="11" fillId="2" borderId="0" xfId="0" applyNumberFormat="1" applyFont="1" applyFill="1" applyBorder="1"/>
    <xf numFmtId="44" fontId="11" fillId="2" borderId="2" xfId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13" fillId="7" borderId="0" xfId="0" applyNumberFormat="1" applyFont="1" applyFill="1" applyBorder="1"/>
    <xf numFmtId="44" fontId="9" fillId="5" borderId="2" xfId="0" applyNumberFormat="1" applyFont="1" applyFill="1" applyBorder="1"/>
    <xf numFmtId="0" fontId="0" fillId="5" borderId="1" xfId="0" applyFont="1" applyFill="1" applyBorder="1"/>
    <xf numFmtId="44" fontId="0" fillId="5" borderId="2" xfId="0" applyNumberFormat="1" applyFont="1" applyFill="1" applyBorder="1"/>
    <xf numFmtId="0" fontId="14" fillId="5" borderId="0" xfId="0" applyFont="1" applyFill="1"/>
    <xf numFmtId="44" fontId="14" fillId="5" borderId="0" xfId="0" applyNumberFormat="1" applyFont="1" applyFill="1"/>
    <xf numFmtId="0" fontId="10" fillId="3" borderId="6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44" fontId="0" fillId="0" borderId="0" xfId="0" applyNumberFormat="1" applyFont="1" applyBorder="1"/>
    <xf numFmtId="0" fontId="10" fillId="3" borderId="9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Fill="1" applyBorder="1"/>
    <xf numFmtId="44" fontId="0" fillId="0" borderId="0" xfId="43" applyNumberFormat="1" applyFont="1"/>
    <xf numFmtId="44" fontId="0" fillId="0" borderId="0" xfId="43" applyNumberFormat="1" applyFont="1" applyBorder="1"/>
    <xf numFmtId="44" fontId="0" fillId="0" borderId="2" xfId="43" applyNumberFormat="1" applyFont="1" applyBorder="1"/>
    <xf numFmtId="44" fontId="0" fillId="0" borderId="2" xfId="0" applyNumberFormat="1" applyFont="1" applyBorder="1"/>
    <xf numFmtId="0" fontId="11" fillId="0" borderId="2" xfId="2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11" fillId="0" borderId="2" xfId="3" applyFont="1" applyFill="1" applyBorder="1" applyAlignment="1">
      <alignment vertical="center"/>
    </xf>
    <xf numFmtId="0" fontId="9" fillId="0" borderId="0" xfId="0" applyFont="1" applyFill="1"/>
    <xf numFmtId="0" fontId="11" fillId="0" borderId="2" xfId="2" applyFont="1" applyFill="1" applyBorder="1" applyAlignment="1">
      <alignment vertical="center"/>
    </xf>
    <xf numFmtId="49" fontId="11" fillId="0" borderId="2" xfId="2" applyNumberFormat="1" applyFont="1" applyFill="1" applyBorder="1" applyAlignment="1">
      <alignment vertical="center"/>
    </xf>
    <xf numFmtId="0" fontId="9" fillId="0" borderId="2" xfId="3" applyFont="1" applyFill="1" applyBorder="1" applyAlignment="1">
      <alignment horizontal="left" vertical="center"/>
    </xf>
    <xf numFmtId="0" fontId="11" fillId="0" borderId="3" xfId="2" applyFont="1" applyFill="1" applyBorder="1" applyAlignment="1">
      <alignment horizontal="left" vertical="center"/>
    </xf>
    <xf numFmtId="44" fontId="3" fillId="5" borderId="0" xfId="43" applyNumberFormat="1" applyFont="1" applyFill="1"/>
    <xf numFmtId="44" fontId="9" fillId="2" borderId="3" xfId="0" applyNumberFormat="1" applyFont="1" applyFill="1" applyBorder="1"/>
    <xf numFmtId="44" fontId="9" fillId="6" borderId="3" xfId="0" applyNumberFormat="1" applyFont="1" applyFill="1" applyBorder="1"/>
    <xf numFmtId="44" fontId="0" fillId="5" borderId="3" xfId="0" applyNumberFormat="1" applyFont="1" applyFill="1" applyBorder="1"/>
    <xf numFmtId="44" fontId="9" fillId="0" borderId="2" xfId="0" applyNumberFormat="1" applyFont="1" applyBorder="1"/>
    <xf numFmtId="0" fontId="10" fillId="5" borderId="2" xfId="0" applyFont="1" applyFill="1" applyBorder="1"/>
    <xf numFmtId="0" fontId="3" fillId="5" borderId="2" xfId="0" applyFont="1" applyFill="1" applyBorder="1"/>
    <xf numFmtId="44" fontId="3" fillId="5" borderId="2" xfId="0" applyNumberFormat="1" applyFont="1" applyFill="1" applyBorder="1"/>
    <xf numFmtId="44" fontId="9" fillId="5" borderId="3" xfId="0" applyNumberFormat="1" applyFont="1" applyFill="1" applyBorder="1"/>
    <xf numFmtId="0" fontId="0" fillId="5" borderId="6" xfId="0" applyFont="1" applyFill="1" applyBorder="1"/>
    <xf numFmtId="44" fontId="8" fillId="2" borderId="2" xfId="0" applyNumberFormat="1" applyFont="1" applyFill="1" applyBorder="1"/>
    <xf numFmtId="44" fontId="13" fillId="7" borderId="2" xfId="0" applyNumberFormat="1" applyFont="1" applyFill="1" applyBorder="1"/>
    <xf numFmtId="0" fontId="15" fillId="2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44" fontId="15" fillId="0" borderId="0" xfId="43" applyNumberFormat="1" applyFont="1"/>
    <xf numFmtId="44" fontId="15" fillId="0" borderId="0" xfId="0" applyNumberFormat="1" applyFont="1"/>
    <xf numFmtId="0" fontId="15" fillId="0" borderId="8" xfId="0" applyFont="1" applyBorder="1" applyAlignment="1">
      <alignment horizontal="center"/>
    </xf>
    <xf numFmtId="44" fontId="13" fillId="0" borderId="0" xfId="0" applyNumberFormat="1" applyFont="1" applyFill="1" applyBorder="1"/>
    <xf numFmtId="44" fontId="12" fillId="0" borderId="0" xfId="0" applyNumberFormat="1" applyFont="1" applyFill="1"/>
    <xf numFmtId="44" fontId="8" fillId="5" borderId="2" xfId="0" applyNumberFormat="1" applyFont="1" applyFill="1" applyBorder="1"/>
    <xf numFmtId="0" fontId="4" fillId="5" borderId="2" xfId="0" applyFont="1" applyFill="1" applyBorder="1"/>
    <xf numFmtId="44" fontId="4" fillId="5" borderId="2" xfId="0" applyNumberFormat="1" applyFont="1" applyFill="1" applyBorder="1"/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4" fontId="10" fillId="5" borderId="3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3" fillId="5" borderId="2" xfId="43" applyNumberFormat="1" applyFont="1" applyFill="1" applyBorder="1"/>
    <xf numFmtId="44" fontId="3" fillId="5" borderId="3" xfId="43" applyNumberFormat="1" applyFont="1" applyFill="1" applyBorder="1"/>
    <xf numFmtId="0" fontId="16" fillId="0" borderId="0" xfId="0" applyFont="1" applyBorder="1" applyAlignment="1">
      <alignment horizontal="center"/>
    </xf>
    <xf numFmtId="0" fontId="16" fillId="0" borderId="8" xfId="0" applyFont="1" applyBorder="1"/>
    <xf numFmtId="0" fontId="16" fillId="0" borderId="0" xfId="0" applyFont="1"/>
    <xf numFmtId="44" fontId="0" fillId="0" borderId="13" xfId="0" applyNumberFormat="1" applyFont="1" applyBorder="1"/>
    <xf numFmtId="0" fontId="9" fillId="2" borderId="3" xfId="0" applyFont="1" applyFill="1" applyBorder="1"/>
    <xf numFmtId="0" fontId="9" fillId="0" borderId="3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 vertical="center"/>
    </xf>
    <xf numFmtId="44" fontId="11" fillId="2" borderId="3" xfId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0" borderId="5" xfId="0" applyFont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49" fontId="11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44" fontId="11" fillId="2" borderId="5" xfId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/>
    </xf>
    <xf numFmtId="44" fontId="9" fillId="2" borderId="5" xfId="0" applyNumberFormat="1" applyFont="1" applyFill="1" applyBorder="1"/>
    <xf numFmtId="44" fontId="9" fillId="6" borderId="5" xfId="0" applyNumberFormat="1" applyFont="1" applyFill="1" applyBorder="1"/>
    <xf numFmtId="44" fontId="0" fillId="5" borderId="5" xfId="0" applyNumberFormat="1" applyFont="1" applyFill="1" applyBorder="1"/>
    <xf numFmtId="44" fontId="3" fillId="5" borderId="5" xfId="43" applyNumberFormat="1" applyFont="1" applyFill="1" applyBorder="1"/>
    <xf numFmtId="0" fontId="0" fillId="2" borderId="3" xfId="0" applyFont="1" applyFill="1" applyBorder="1"/>
    <xf numFmtId="0" fontId="11" fillId="0" borderId="5" xfId="3" applyFont="1" applyFill="1" applyBorder="1" applyAlignment="1">
      <alignment horizontal="left" vertical="center"/>
    </xf>
    <xf numFmtId="44" fontId="10" fillId="5" borderId="3" xfId="0" applyNumberFormat="1" applyFont="1" applyFill="1" applyBorder="1" applyAlignment="1">
      <alignment horizontal="center" vertical="center" wrapText="1"/>
    </xf>
    <xf numFmtId="44" fontId="10" fillId="5" borderId="5" xfId="0" applyNumberFormat="1" applyFont="1" applyFill="1" applyBorder="1" applyAlignment="1">
      <alignment horizontal="center" vertical="center" wrapText="1"/>
    </xf>
    <xf numFmtId="44" fontId="10" fillId="5" borderId="4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1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43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44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illares" xfId="43" builtinId="3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94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73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136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136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136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136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454101</xdr:colOff>
      <xdr:row>1</xdr:row>
      <xdr:rowOff>188284</xdr:rowOff>
    </xdr:from>
    <xdr:to>
      <xdr:col>5</xdr:col>
      <xdr:colOff>908200</xdr:colOff>
      <xdr:row>7</xdr:row>
      <xdr:rowOff>66522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01" y="398720"/>
          <a:ext cx="4330552" cy="117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showGridLines="0" tabSelected="1" view="pageBreakPreview" zoomScale="75" zoomScaleNormal="86" zoomScaleSheetLayoutView="75" workbookViewId="0">
      <selection activeCell="D62" sqref="D62"/>
    </sheetView>
  </sheetViews>
  <sheetFormatPr baseColWidth="10" defaultColWidth="10.85546875" defaultRowHeight="15" x14ac:dyDescent="0.25"/>
  <cols>
    <col min="1" max="1" width="10.85546875" style="13" customWidth="1"/>
    <col min="2" max="2" width="1.85546875" style="2" customWidth="1"/>
    <col min="3" max="3" width="5.5703125" style="2" customWidth="1"/>
    <col min="4" max="4" width="16.5703125" style="20" customWidth="1"/>
    <col min="5" max="5" width="23.28515625" style="20" customWidth="1"/>
    <col min="6" max="6" width="20.7109375" style="2" customWidth="1"/>
    <col min="7" max="7" width="25.28515625" style="20" customWidth="1"/>
    <col min="8" max="8" width="46.140625" style="2" customWidth="1"/>
    <col min="9" max="9" width="12.140625" style="2" customWidth="1"/>
    <col min="10" max="10" width="16.140625" style="20" customWidth="1"/>
    <col min="11" max="11" width="13.42578125" style="2" customWidth="1"/>
    <col min="12" max="13" width="16.42578125" style="2" hidden="1" customWidth="1"/>
    <col min="14" max="14" width="20.28515625" style="2" hidden="1" customWidth="1"/>
    <col min="15" max="15" width="10.85546875" style="2" hidden="1" customWidth="1"/>
    <col min="16" max="16" width="0.28515625" style="2" hidden="1" customWidth="1"/>
    <col min="17" max="17" width="20.140625" style="2" hidden="1" customWidth="1"/>
    <col min="18" max="19" width="10.85546875" style="2" hidden="1" customWidth="1"/>
    <col min="20" max="20" width="0.28515625" style="2" hidden="1" customWidth="1"/>
    <col min="21" max="21" width="18.5703125" style="71" customWidth="1"/>
    <col min="22" max="22" width="21.140625" style="56" hidden="1" customWidth="1"/>
    <col min="23" max="23" width="19.85546875" style="71" hidden="1" customWidth="1"/>
    <col min="24" max="25" width="10.85546875" style="56" hidden="1" customWidth="1"/>
    <col min="26" max="16384" width="10.85546875" style="2"/>
  </cols>
  <sheetData>
    <row r="1" spans="1:25" ht="16.5" x14ac:dyDescent="0.3">
      <c r="A1" s="22"/>
      <c r="B1" s="23"/>
      <c r="C1" s="23"/>
      <c r="D1" s="24"/>
      <c r="E1" s="24"/>
      <c r="F1" s="23"/>
      <c r="G1" s="24"/>
      <c r="H1" s="23"/>
      <c r="I1" s="23"/>
      <c r="J1" s="24"/>
      <c r="K1" s="23"/>
      <c r="L1" s="23"/>
      <c r="M1" s="23"/>
      <c r="N1" s="23"/>
      <c r="T1" s="23"/>
    </row>
    <row r="2" spans="1:25" ht="19.5" customHeight="1" x14ac:dyDescent="0.3">
      <c r="A2" s="22"/>
      <c r="B2" s="23"/>
      <c r="C2" s="23"/>
      <c r="D2" s="24"/>
      <c r="E2" s="24"/>
      <c r="F2" s="23"/>
      <c r="G2" s="24"/>
      <c r="H2" s="23"/>
      <c r="I2" s="23"/>
      <c r="J2" s="24"/>
      <c r="K2" s="23"/>
      <c r="L2" s="23"/>
      <c r="M2" s="23"/>
      <c r="N2" s="23"/>
      <c r="T2" s="23"/>
    </row>
    <row r="3" spans="1:25" ht="16.5" x14ac:dyDescent="0.3">
      <c r="A3" s="22"/>
      <c r="B3" s="23"/>
      <c r="C3" s="178" t="s">
        <v>77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5"/>
      <c r="P3" s="5"/>
    </row>
    <row r="4" spans="1:25" ht="16.5" x14ac:dyDescent="0.3">
      <c r="A4" s="22"/>
      <c r="B4" s="23"/>
      <c r="C4" s="178" t="s">
        <v>336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5"/>
      <c r="P4" s="5"/>
    </row>
    <row r="5" spans="1:25" ht="16.5" x14ac:dyDescent="0.3">
      <c r="A5" s="22"/>
      <c r="B5" s="23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6"/>
      <c r="P5" s="6"/>
    </row>
    <row r="6" spans="1:25" ht="16.5" x14ac:dyDescent="0.3">
      <c r="A6" s="22"/>
      <c r="B6" s="23"/>
      <c r="C6" s="165" t="s">
        <v>78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7"/>
      <c r="P6" s="7"/>
    </row>
    <row r="7" spans="1:25" ht="16.5" x14ac:dyDescent="0.3">
      <c r="A7" s="22"/>
      <c r="B7" s="23"/>
      <c r="C7" s="25"/>
      <c r="D7" s="25"/>
      <c r="E7" s="25"/>
      <c r="F7" s="25"/>
      <c r="G7" s="25"/>
      <c r="H7" s="25"/>
      <c r="I7" s="25"/>
      <c r="J7" s="25"/>
      <c r="K7" s="25"/>
      <c r="L7" s="64"/>
      <c r="M7" s="64"/>
      <c r="N7" s="25"/>
      <c r="O7" s="7"/>
      <c r="P7" s="7"/>
      <c r="T7" s="64"/>
    </row>
    <row r="8" spans="1:25" ht="16.5" x14ac:dyDescent="0.3">
      <c r="A8" s="22"/>
      <c r="B8" s="23"/>
      <c r="C8" s="179" t="s">
        <v>112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7"/>
      <c r="P8" s="7"/>
    </row>
    <row r="9" spans="1:25" ht="15" customHeight="1" x14ac:dyDescent="0.3">
      <c r="A9" s="22"/>
      <c r="B9" s="23"/>
      <c r="C9" s="161" t="s">
        <v>81</v>
      </c>
      <c r="D9" s="161" t="s">
        <v>215</v>
      </c>
      <c r="E9" s="26"/>
      <c r="F9" s="161" t="s">
        <v>80</v>
      </c>
      <c r="G9" s="161" t="s">
        <v>113</v>
      </c>
      <c r="H9" s="161" t="s">
        <v>79</v>
      </c>
      <c r="I9" s="175" t="s">
        <v>83</v>
      </c>
      <c r="J9" s="159" t="s">
        <v>93</v>
      </c>
      <c r="K9" s="159" t="s">
        <v>93</v>
      </c>
      <c r="L9" s="63"/>
      <c r="M9" s="63"/>
      <c r="N9" s="166" t="s">
        <v>111</v>
      </c>
      <c r="O9" s="169" t="s">
        <v>120</v>
      </c>
      <c r="P9" s="166" t="s">
        <v>332</v>
      </c>
      <c r="Q9" s="149">
        <v>21</v>
      </c>
      <c r="R9" s="152"/>
      <c r="S9" s="153"/>
      <c r="T9" s="166" t="s">
        <v>339</v>
      </c>
      <c r="U9" s="140" t="s">
        <v>348</v>
      </c>
      <c r="V9" s="140" t="s">
        <v>340</v>
      </c>
      <c r="W9" s="140" t="s">
        <v>337</v>
      </c>
      <c r="X9" s="143" t="s">
        <v>338</v>
      </c>
      <c r="Y9" s="144"/>
    </row>
    <row r="10" spans="1:25" ht="16.5" x14ac:dyDescent="0.3">
      <c r="A10" s="22"/>
      <c r="B10" s="23"/>
      <c r="C10" s="162"/>
      <c r="D10" s="162"/>
      <c r="E10" s="27"/>
      <c r="F10" s="162"/>
      <c r="G10" s="162"/>
      <c r="H10" s="162"/>
      <c r="I10" s="176"/>
      <c r="J10" s="160"/>
      <c r="K10" s="160"/>
      <c r="L10" s="66"/>
      <c r="M10" s="66"/>
      <c r="N10" s="167"/>
      <c r="O10" s="169"/>
      <c r="P10" s="167"/>
      <c r="Q10" s="150"/>
      <c r="R10" s="154"/>
      <c r="S10" s="155"/>
      <c r="T10" s="167"/>
      <c r="U10" s="141"/>
      <c r="V10" s="142"/>
      <c r="W10" s="142"/>
      <c r="X10" s="145"/>
      <c r="Y10" s="146"/>
    </row>
    <row r="11" spans="1:25" ht="45" customHeight="1" x14ac:dyDescent="0.3">
      <c r="A11" s="22"/>
      <c r="B11" s="23"/>
      <c r="C11" s="163"/>
      <c r="D11" s="163"/>
      <c r="E11" s="29" t="s">
        <v>216</v>
      </c>
      <c r="F11" s="163"/>
      <c r="G11" s="163"/>
      <c r="H11" s="163"/>
      <c r="I11" s="177"/>
      <c r="J11" s="28" t="s">
        <v>196</v>
      </c>
      <c r="K11" s="30" t="s">
        <v>82</v>
      </c>
      <c r="L11" s="67"/>
      <c r="M11" s="67"/>
      <c r="N11" s="168"/>
      <c r="O11" s="169"/>
      <c r="P11" s="168"/>
      <c r="Q11" s="151"/>
      <c r="R11" s="156"/>
      <c r="S11" s="157"/>
      <c r="T11" s="168"/>
      <c r="U11" s="111" t="s">
        <v>349</v>
      </c>
      <c r="V11" s="141"/>
      <c r="W11" s="141"/>
      <c r="X11" s="147"/>
      <c r="Y11" s="148"/>
    </row>
    <row r="12" spans="1:25" ht="16.5" x14ac:dyDescent="0.3">
      <c r="A12" s="22"/>
      <c r="B12" s="23"/>
      <c r="C12" s="31">
        <v>1</v>
      </c>
      <c r="D12" s="32">
        <v>9901433979</v>
      </c>
      <c r="E12" s="33" t="s">
        <v>217</v>
      </c>
      <c r="F12" s="34" t="s">
        <v>0</v>
      </c>
      <c r="G12" s="35" t="s">
        <v>92</v>
      </c>
      <c r="H12" s="75" t="s">
        <v>1</v>
      </c>
      <c r="I12" s="36">
        <v>71.400000000000006</v>
      </c>
      <c r="J12" s="37">
        <v>836.6</v>
      </c>
      <c r="K12" s="38">
        <v>250</v>
      </c>
      <c r="L12" s="38">
        <f>+I12*31</f>
        <v>2213.4</v>
      </c>
      <c r="M12" s="38">
        <f>+J12+K12</f>
        <v>1086.5999999999999</v>
      </c>
      <c r="N12" s="58">
        <f>(I12*29+J12)+(I12*28+J12)+(I12*31+J12)+(I12*30+J12)+(I12*31+J12)+(I12*30+J12)</f>
        <v>17800.2</v>
      </c>
      <c r="O12" s="59"/>
      <c r="P12" s="60">
        <f t="shared" ref="P12:P32" si="0">N12/12</f>
        <v>1483.3500000000001</v>
      </c>
      <c r="Q12" s="2">
        <f>31+30+31+30</f>
        <v>122</v>
      </c>
      <c r="T12" s="58">
        <f t="shared" ref="T12:T32" si="1">(I12*31+J12)+(I12*30+J12)+(I12*31+J12)+(I12*30+J12)</f>
        <v>12057.2</v>
      </c>
      <c r="U12" s="115">
        <f>+T12/12</f>
        <v>1004.7666666666668</v>
      </c>
      <c r="V12" s="74">
        <f t="shared" ref="V12:V32" si="2">(I12*29+J12)+(I12*28+J12)</f>
        <v>5743</v>
      </c>
      <c r="W12" s="73">
        <f>+V12/12</f>
        <v>478.58333333333331</v>
      </c>
      <c r="X12" s="158">
        <f>+U12+W12</f>
        <v>1483.3500000000001</v>
      </c>
      <c r="Y12" s="158"/>
    </row>
    <row r="13" spans="1:25" ht="16.5" x14ac:dyDescent="0.3">
      <c r="A13" s="22"/>
      <c r="B13" s="23"/>
      <c r="C13" s="31">
        <f>C12+1</f>
        <v>2</v>
      </c>
      <c r="D13" s="32">
        <v>9901433980</v>
      </c>
      <c r="E13" s="33" t="s">
        <v>218</v>
      </c>
      <c r="F13" s="34" t="s">
        <v>0</v>
      </c>
      <c r="G13" s="35" t="s">
        <v>92</v>
      </c>
      <c r="H13" s="75" t="s">
        <v>2</v>
      </c>
      <c r="I13" s="36">
        <v>71.400000000000006</v>
      </c>
      <c r="J13" s="37">
        <v>836.6</v>
      </c>
      <c r="K13" s="38">
        <v>250</v>
      </c>
      <c r="L13" s="38">
        <f t="shared" ref="L13:L32" si="3">+I13*31</f>
        <v>2213.4</v>
      </c>
      <c r="M13" s="38">
        <f t="shared" ref="M13:M32" si="4">+J13+K13</f>
        <v>1086.5999999999999</v>
      </c>
      <c r="N13" s="58">
        <f t="shared" ref="N13:N32" si="5">(I13*29+J13)+(I13*28+J13)+(I13*31+J13)+(I13*30+J13)+(I13*31+J13)+(I13*30+J13)</f>
        <v>17800.2</v>
      </c>
      <c r="O13" s="59" t="s">
        <v>119</v>
      </c>
      <c r="P13" s="60">
        <f t="shared" si="0"/>
        <v>1483.3500000000001</v>
      </c>
      <c r="T13" s="58">
        <f t="shared" si="1"/>
        <v>12057.2</v>
      </c>
      <c r="U13" s="115">
        <f t="shared" ref="U13:U74" si="6">+T13/12</f>
        <v>1004.7666666666668</v>
      </c>
      <c r="V13" s="74">
        <f t="shared" si="2"/>
        <v>5743</v>
      </c>
      <c r="W13" s="73">
        <f t="shared" ref="W13:W77" si="7">+V13/12</f>
        <v>478.58333333333331</v>
      </c>
      <c r="X13" s="158">
        <f t="shared" ref="X13:X32" si="8">+U13+W13</f>
        <v>1483.3500000000001</v>
      </c>
      <c r="Y13" s="158"/>
    </row>
    <row r="14" spans="1:25" ht="16.5" x14ac:dyDescent="0.3">
      <c r="A14" s="22"/>
      <c r="B14" s="23"/>
      <c r="C14" s="31">
        <f t="shared" ref="C14:C32" si="9">C13+1</f>
        <v>3</v>
      </c>
      <c r="D14" s="32">
        <v>9901433981</v>
      </c>
      <c r="E14" s="33" t="s">
        <v>219</v>
      </c>
      <c r="F14" s="34" t="s">
        <v>0</v>
      </c>
      <c r="G14" s="35" t="s">
        <v>92</v>
      </c>
      <c r="H14" s="75" t="s">
        <v>3</v>
      </c>
      <c r="I14" s="36">
        <v>71.400000000000006</v>
      </c>
      <c r="J14" s="37">
        <v>836.6</v>
      </c>
      <c r="K14" s="38">
        <v>250</v>
      </c>
      <c r="L14" s="38">
        <f t="shared" si="3"/>
        <v>2213.4</v>
      </c>
      <c r="M14" s="38">
        <f t="shared" si="4"/>
        <v>1086.5999999999999</v>
      </c>
      <c r="N14" s="58">
        <f t="shared" si="5"/>
        <v>17800.2</v>
      </c>
      <c r="O14" s="59" t="s">
        <v>121</v>
      </c>
      <c r="P14" s="60">
        <f t="shared" si="0"/>
        <v>1483.3500000000001</v>
      </c>
      <c r="T14" s="58">
        <f t="shared" si="1"/>
        <v>12057.2</v>
      </c>
      <c r="U14" s="115">
        <f t="shared" si="6"/>
        <v>1004.7666666666668</v>
      </c>
      <c r="V14" s="74">
        <f t="shared" si="2"/>
        <v>5743</v>
      </c>
      <c r="W14" s="73">
        <f t="shared" si="7"/>
        <v>478.58333333333331</v>
      </c>
      <c r="X14" s="158">
        <f t="shared" si="8"/>
        <v>1483.3500000000001</v>
      </c>
      <c r="Y14" s="158"/>
    </row>
    <row r="15" spans="1:25" ht="16.5" x14ac:dyDescent="0.3">
      <c r="A15" s="22"/>
      <c r="B15" s="23"/>
      <c r="C15" s="31">
        <f t="shared" si="9"/>
        <v>4</v>
      </c>
      <c r="D15" s="32">
        <v>9901433982</v>
      </c>
      <c r="E15" s="33" t="s">
        <v>220</v>
      </c>
      <c r="F15" s="34" t="s">
        <v>0</v>
      </c>
      <c r="G15" s="35" t="s">
        <v>92</v>
      </c>
      <c r="H15" s="75" t="s">
        <v>4</v>
      </c>
      <c r="I15" s="36">
        <v>71.400000000000006</v>
      </c>
      <c r="J15" s="37">
        <v>836.6</v>
      </c>
      <c r="K15" s="38">
        <v>250</v>
      </c>
      <c r="L15" s="38">
        <f t="shared" si="3"/>
        <v>2213.4</v>
      </c>
      <c r="M15" s="38">
        <f>+J15+K15</f>
        <v>1086.5999999999999</v>
      </c>
      <c r="N15" s="58">
        <f t="shared" si="5"/>
        <v>17800.2</v>
      </c>
      <c r="O15" s="59"/>
      <c r="P15" s="60">
        <f t="shared" si="0"/>
        <v>1483.3500000000001</v>
      </c>
      <c r="T15" s="58">
        <f t="shared" si="1"/>
        <v>12057.2</v>
      </c>
      <c r="U15" s="115">
        <f>+T15/12</f>
        <v>1004.7666666666668</v>
      </c>
      <c r="V15" s="74">
        <f t="shared" si="2"/>
        <v>5743</v>
      </c>
      <c r="W15" s="73">
        <f t="shared" si="7"/>
        <v>478.58333333333331</v>
      </c>
      <c r="X15" s="158">
        <f t="shared" si="8"/>
        <v>1483.3500000000001</v>
      </c>
      <c r="Y15" s="158"/>
    </row>
    <row r="16" spans="1:25" ht="16.5" x14ac:dyDescent="0.3">
      <c r="A16" s="22"/>
      <c r="B16" s="23"/>
      <c r="C16" s="31">
        <f t="shared" si="9"/>
        <v>5</v>
      </c>
      <c r="D16" s="32">
        <v>9901532670</v>
      </c>
      <c r="E16" s="33" t="s">
        <v>221</v>
      </c>
      <c r="F16" s="34" t="s">
        <v>0</v>
      </c>
      <c r="G16" s="35" t="s">
        <v>92</v>
      </c>
      <c r="H16" s="75" t="s">
        <v>197</v>
      </c>
      <c r="I16" s="36">
        <v>71.400000000000006</v>
      </c>
      <c r="J16" s="37">
        <v>836.6</v>
      </c>
      <c r="K16" s="38">
        <v>250</v>
      </c>
      <c r="L16" s="38">
        <f t="shared" si="3"/>
        <v>2213.4</v>
      </c>
      <c r="M16" s="38">
        <f t="shared" si="4"/>
        <v>1086.5999999999999</v>
      </c>
      <c r="N16" s="58">
        <f t="shared" si="5"/>
        <v>17800.2</v>
      </c>
      <c r="O16" s="59"/>
      <c r="P16" s="60">
        <f t="shared" si="0"/>
        <v>1483.3500000000001</v>
      </c>
      <c r="T16" s="58">
        <f t="shared" si="1"/>
        <v>12057.2</v>
      </c>
      <c r="U16" s="115">
        <f t="shared" si="6"/>
        <v>1004.7666666666668</v>
      </c>
      <c r="V16" s="74">
        <f t="shared" si="2"/>
        <v>5743</v>
      </c>
      <c r="W16" s="73">
        <f t="shared" si="7"/>
        <v>478.58333333333331</v>
      </c>
      <c r="X16" s="158">
        <f t="shared" si="8"/>
        <v>1483.3500000000001</v>
      </c>
      <c r="Y16" s="158"/>
    </row>
    <row r="17" spans="1:25" ht="16.5" x14ac:dyDescent="0.3">
      <c r="A17" s="22"/>
      <c r="B17" s="23"/>
      <c r="C17" s="31">
        <f t="shared" si="9"/>
        <v>6</v>
      </c>
      <c r="D17" s="32">
        <v>9901172017</v>
      </c>
      <c r="E17" s="33" t="s">
        <v>230</v>
      </c>
      <c r="F17" s="34" t="s">
        <v>0</v>
      </c>
      <c r="G17" s="40" t="s">
        <v>88</v>
      </c>
      <c r="H17" s="75" t="s">
        <v>45</v>
      </c>
      <c r="I17" s="36">
        <v>71.400000000000006</v>
      </c>
      <c r="J17" s="37">
        <v>836.6</v>
      </c>
      <c r="K17" s="38">
        <v>250</v>
      </c>
      <c r="L17" s="38">
        <f t="shared" si="3"/>
        <v>2213.4</v>
      </c>
      <c r="M17" s="38">
        <f t="shared" si="4"/>
        <v>1086.5999999999999</v>
      </c>
      <c r="N17" s="58">
        <f t="shared" si="5"/>
        <v>17800.2</v>
      </c>
      <c r="O17" s="59" t="s">
        <v>152</v>
      </c>
      <c r="P17" s="60">
        <f t="shared" si="0"/>
        <v>1483.3500000000001</v>
      </c>
      <c r="T17" s="58">
        <f t="shared" si="1"/>
        <v>12057.2</v>
      </c>
      <c r="U17" s="115">
        <f t="shared" si="6"/>
        <v>1004.7666666666668</v>
      </c>
      <c r="V17" s="74">
        <f t="shared" si="2"/>
        <v>5743</v>
      </c>
      <c r="W17" s="73">
        <f t="shared" si="7"/>
        <v>478.58333333333331</v>
      </c>
      <c r="X17" s="158">
        <f t="shared" si="8"/>
        <v>1483.3500000000001</v>
      </c>
      <c r="Y17" s="158"/>
    </row>
    <row r="18" spans="1:25" ht="16.5" x14ac:dyDescent="0.3">
      <c r="A18" s="22"/>
      <c r="B18" s="23"/>
      <c r="C18" s="31">
        <f t="shared" si="9"/>
        <v>7</v>
      </c>
      <c r="D18" s="32">
        <v>9901494341</v>
      </c>
      <c r="E18" s="33" t="s">
        <v>222</v>
      </c>
      <c r="F18" s="40" t="s">
        <v>0</v>
      </c>
      <c r="G18" s="35" t="s">
        <v>92</v>
      </c>
      <c r="H18" s="75" t="s">
        <v>193</v>
      </c>
      <c r="I18" s="36">
        <v>71.400000000000006</v>
      </c>
      <c r="J18" s="37">
        <v>836.6</v>
      </c>
      <c r="K18" s="38">
        <v>250</v>
      </c>
      <c r="L18" s="38">
        <f t="shared" si="3"/>
        <v>2213.4</v>
      </c>
      <c r="M18" s="38">
        <f t="shared" si="4"/>
        <v>1086.5999999999999</v>
      </c>
      <c r="N18" s="58">
        <f t="shared" si="5"/>
        <v>17800.2</v>
      </c>
      <c r="O18" s="59" t="s">
        <v>124</v>
      </c>
      <c r="P18" s="60">
        <f t="shared" si="0"/>
        <v>1483.3500000000001</v>
      </c>
      <c r="T18" s="58">
        <f t="shared" si="1"/>
        <v>12057.2</v>
      </c>
      <c r="U18" s="115">
        <f t="shared" si="6"/>
        <v>1004.7666666666668</v>
      </c>
      <c r="V18" s="74">
        <f t="shared" si="2"/>
        <v>5743</v>
      </c>
      <c r="W18" s="73">
        <f t="shared" si="7"/>
        <v>478.58333333333331</v>
      </c>
      <c r="X18" s="158">
        <f t="shared" si="8"/>
        <v>1483.3500000000001</v>
      </c>
      <c r="Y18" s="158"/>
    </row>
    <row r="19" spans="1:25" ht="16.5" x14ac:dyDescent="0.3">
      <c r="A19" s="22"/>
      <c r="B19" s="23"/>
      <c r="C19" s="31">
        <f t="shared" si="9"/>
        <v>8</v>
      </c>
      <c r="D19" s="32">
        <v>9901534402</v>
      </c>
      <c r="E19" s="33" t="s">
        <v>223</v>
      </c>
      <c r="F19" s="34" t="s">
        <v>0</v>
      </c>
      <c r="G19" s="35" t="s">
        <v>92</v>
      </c>
      <c r="H19" s="75" t="s">
        <v>198</v>
      </c>
      <c r="I19" s="36">
        <v>71.400000000000006</v>
      </c>
      <c r="J19" s="37">
        <v>836.6</v>
      </c>
      <c r="K19" s="38">
        <v>250</v>
      </c>
      <c r="L19" s="38">
        <f t="shared" si="3"/>
        <v>2213.4</v>
      </c>
      <c r="M19" s="38">
        <f t="shared" si="4"/>
        <v>1086.5999999999999</v>
      </c>
      <c r="N19" s="58">
        <f t="shared" si="5"/>
        <v>17800.2</v>
      </c>
      <c r="O19" s="59" t="s">
        <v>125</v>
      </c>
      <c r="P19" s="60">
        <f t="shared" si="0"/>
        <v>1483.3500000000001</v>
      </c>
      <c r="T19" s="58">
        <f t="shared" si="1"/>
        <v>12057.2</v>
      </c>
      <c r="U19" s="115">
        <f t="shared" si="6"/>
        <v>1004.7666666666668</v>
      </c>
      <c r="V19" s="74">
        <f t="shared" si="2"/>
        <v>5743</v>
      </c>
      <c r="W19" s="73">
        <f t="shared" si="7"/>
        <v>478.58333333333331</v>
      </c>
      <c r="X19" s="158">
        <f t="shared" si="8"/>
        <v>1483.3500000000001</v>
      </c>
      <c r="Y19" s="158"/>
    </row>
    <row r="20" spans="1:25" ht="16.5" x14ac:dyDescent="0.3">
      <c r="A20" s="22"/>
      <c r="B20" s="23"/>
      <c r="C20" s="31">
        <f t="shared" si="9"/>
        <v>9</v>
      </c>
      <c r="D20" s="32">
        <v>9901513984</v>
      </c>
      <c r="E20" s="33" t="s">
        <v>327</v>
      </c>
      <c r="F20" s="34" t="s">
        <v>0</v>
      </c>
      <c r="G20" s="35" t="s">
        <v>92</v>
      </c>
      <c r="H20" s="75" t="s">
        <v>328</v>
      </c>
      <c r="I20" s="36">
        <v>71.400000000000006</v>
      </c>
      <c r="J20" s="37">
        <v>836.6</v>
      </c>
      <c r="K20" s="38">
        <v>250</v>
      </c>
      <c r="L20" s="38">
        <f t="shared" si="3"/>
        <v>2213.4</v>
      </c>
      <c r="M20" s="38">
        <f t="shared" si="4"/>
        <v>1086.5999999999999</v>
      </c>
      <c r="N20" s="58">
        <f t="shared" si="5"/>
        <v>17800.2</v>
      </c>
      <c r="O20" s="59"/>
      <c r="P20" s="60">
        <f t="shared" si="0"/>
        <v>1483.3500000000001</v>
      </c>
      <c r="T20" s="58">
        <f t="shared" si="1"/>
        <v>12057.2</v>
      </c>
      <c r="U20" s="115">
        <f t="shared" si="6"/>
        <v>1004.7666666666668</v>
      </c>
      <c r="V20" s="74">
        <f t="shared" si="2"/>
        <v>5743</v>
      </c>
      <c r="W20" s="73">
        <f t="shared" si="7"/>
        <v>478.58333333333331</v>
      </c>
      <c r="X20" s="158">
        <f t="shared" si="8"/>
        <v>1483.3500000000001</v>
      </c>
      <c r="Y20" s="158"/>
    </row>
    <row r="21" spans="1:25" ht="16.5" x14ac:dyDescent="0.3">
      <c r="A21" s="22"/>
      <c r="B21" s="23"/>
      <c r="C21" s="31">
        <f t="shared" si="9"/>
        <v>10</v>
      </c>
      <c r="D21" s="32">
        <v>9901433990</v>
      </c>
      <c r="E21" s="33" t="s">
        <v>231</v>
      </c>
      <c r="F21" s="40" t="s">
        <v>5</v>
      </c>
      <c r="G21" s="40" t="s">
        <v>84</v>
      </c>
      <c r="H21" s="75" t="s">
        <v>6</v>
      </c>
      <c r="I21" s="36">
        <v>75.64</v>
      </c>
      <c r="J21" s="37">
        <v>705.16</v>
      </c>
      <c r="K21" s="38">
        <v>250</v>
      </c>
      <c r="L21" s="38">
        <f t="shared" si="3"/>
        <v>2344.84</v>
      </c>
      <c r="M21" s="38">
        <f t="shared" si="4"/>
        <v>955.16</v>
      </c>
      <c r="N21" s="58">
        <f t="shared" si="5"/>
        <v>17770.52</v>
      </c>
      <c r="O21" s="59"/>
      <c r="P21" s="60">
        <f t="shared" si="0"/>
        <v>1480.8766666666668</v>
      </c>
      <c r="T21" s="58">
        <f t="shared" si="1"/>
        <v>12048.720000000001</v>
      </c>
      <c r="U21" s="115">
        <f t="shared" si="6"/>
        <v>1004.0600000000001</v>
      </c>
      <c r="V21" s="74">
        <f t="shared" si="2"/>
        <v>5721.7999999999993</v>
      </c>
      <c r="W21" s="73">
        <f t="shared" si="7"/>
        <v>476.81666666666661</v>
      </c>
      <c r="X21" s="158">
        <f t="shared" si="8"/>
        <v>1480.8766666666666</v>
      </c>
      <c r="Y21" s="158"/>
    </row>
    <row r="22" spans="1:25" ht="16.5" x14ac:dyDescent="0.3">
      <c r="A22" s="22"/>
      <c r="B22" s="23"/>
      <c r="C22" s="31">
        <f t="shared" si="9"/>
        <v>11</v>
      </c>
      <c r="D22" s="32">
        <v>9901433991</v>
      </c>
      <c r="E22" s="33" t="s">
        <v>227</v>
      </c>
      <c r="F22" s="40" t="s">
        <v>5</v>
      </c>
      <c r="G22" s="40" t="s">
        <v>84</v>
      </c>
      <c r="H22" s="75" t="s">
        <v>7</v>
      </c>
      <c r="I22" s="36">
        <v>75.64</v>
      </c>
      <c r="J22" s="37">
        <v>705.16</v>
      </c>
      <c r="K22" s="38">
        <v>250</v>
      </c>
      <c r="L22" s="38">
        <f t="shared" si="3"/>
        <v>2344.84</v>
      </c>
      <c r="M22" s="38">
        <f t="shared" si="4"/>
        <v>955.16</v>
      </c>
      <c r="N22" s="58">
        <f t="shared" si="5"/>
        <v>17770.52</v>
      </c>
      <c r="O22" s="59" t="s">
        <v>123</v>
      </c>
      <c r="P22" s="60">
        <f t="shared" si="0"/>
        <v>1480.8766666666668</v>
      </c>
      <c r="T22" s="58">
        <f t="shared" si="1"/>
        <v>12048.720000000001</v>
      </c>
      <c r="U22" s="115">
        <f t="shared" si="6"/>
        <v>1004.0600000000001</v>
      </c>
      <c r="V22" s="74">
        <f t="shared" si="2"/>
        <v>5721.7999999999993</v>
      </c>
      <c r="W22" s="73">
        <f t="shared" si="7"/>
        <v>476.81666666666661</v>
      </c>
      <c r="X22" s="158">
        <f t="shared" si="8"/>
        <v>1480.8766666666666</v>
      </c>
      <c r="Y22" s="158"/>
    </row>
    <row r="23" spans="1:25" ht="16.5" x14ac:dyDescent="0.3">
      <c r="A23" s="22"/>
      <c r="B23" s="23"/>
      <c r="C23" s="31">
        <f t="shared" si="9"/>
        <v>12</v>
      </c>
      <c r="D23" s="32">
        <v>9901355175</v>
      </c>
      <c r="E23" s="33" t="s">
        <v>229</v>
      </c>
      <c r="F23" s="40" t="s">
        <v>5</v>
      </c>
      <c r="G23" s="40" t="s">
        <v>202</v>
      </c>
      <c r="H23" s="76" t="s">
        <v>28</v>
      </c>
      <c r="I23" s="36">
        <v>75.64</v>
      </c>
      <c r="J23" s="37">
        <v>705.16</v>
      </c>
      <c r="K23" s="38">
        <v>250</v>
      </c>
      <c r="L23" s="38">
        <f t="shared" si="3"/>
        <v>2344.84</v>
      </c>
      <c r="M23" s="38">
        <f t="shared" si="4"/>
        <v>955.16</v>
      </c>
      <c r="N23" s="58">
        <f t="shared" si="5"/>
        <v>17770.52</v>
      </c>
      <c r="O23" s="59"/>
      <c r="P23" s="60">
        <f t="shared" si="0"/>
        <v>1480.8766666666668</v>
      </c>
      <c r="T23" s="58">
        <f t="shared" si="1"/>
        <v>12048.720000000001</v>
      </c>
      <c r="U23" s="115">
        <f t="shared" si="6"/>
        <v>1004.0600000000001</v>
      </c>
      <c r="V23" s="74">
        <f t="shared" si="2"/>
        <v>5721.7999999999993</v>
      </c>
      <c r="W23" s="73">
        <f t="shared" si="7"/>
        <v>476.81666666666661</v>
      </c>
      <c r="X23" s="158">
        <f t="shared" si="8"/>
        <v>1480.8766666666666</v>
      </c>
      <c r="Y23" s="158"/>
    </row>
    <row r="24" spans="1:25" ht="16.5" x14ac:dyDescent="0.3">
      <c r="A24" s="22"/>
      <c r="B24" s="23"/>
      <c r="C24" s="31">
        <f t="shared" si="9"/>
        <v>13</v>
      </c>
      <c r="D24" s="32">
        <v>9901433993</v>
      </c>
      <c r="E24" s="33" t="s">
        <v>232</v>
      </c>
      <c r="F24" s="40" t="s">
        <v>5</v>
      </c>
      <c r="G24" s="40" t="s">
        <v>86</v>
      </c>
      <c r="H24" s="75" t="s">
        <v>8</v>
      </c>
      <c r="I24" s="36">
        <v>75.64</v>
      </c>
      <c r="J24" s="37">
        <v>705.16</v>
      </c>
      <c r="K24" s="38">
        <v>250</v>
      </c>
      <c r="L24" s="38">
        <f t="shared" si="3"/>
        <v>2344.84</v>
      </c>
      <c r="M24" s="38">
        <f t="shared" si="4"/>
        <v>955.16</v>
      </c>
      <c r="N24" s="58">
        <f t="shared" si="5"/>
        <v>17770.52</v>
      </c>
      <c r="O24" s="59"/>
      <c r="P24" s="60">
        <f t="shared" si="0"/>
        <v>1480.8766666666668</v>
      </c>
      <c r="T24" s="58">
        <f t="shared" si="1"/>
        <v>12048.720000000001</v>
      </c>
      <c r="U24" s="115">
        <f t="shared" si="6"/>
        <v>1004.0600000000001</v>
      </c>
      <c r="V24" s="74">
        <f t="shared" si="2"/>
        <v>5721.7999999999993</v>
      </c>
      <c r="W24" s="73">
        <f t="shared" si="7"/>
        <v>476.81666666666661</v>
      </c>
      <c r="X24" s="158">
        <f t="shared" si="8"/>
        <v>1480.8766666666666</v>
      </c>
      <c r="Y24" s="158"/>
    </row>
    <row r="25" spans="1:25" ht="16.5" x14ac:dyDescent="0.3">
      <c r="A25" s="22"/>
      <c r="B25" s="23"/>
      <c r="C25" s="31">
        <f t="shared" si="9"/>
        <v>14</v>
      </c>
      <c r="D25" s="41">
        <v>990099292</v>
      </c>
      <c r="E25" s="33" t="s">
        <v>233</v>
      </c>
      <c r="F25" s="40" t="s">
        <v>5</v>
      </c>
      <c r="G25" s="35" t="s">
        <v>101</v>
      </c>
      <c r="H25" s="75" t="s">
        <v>9</v>
      </c>
      <c r="I25" s="36">
        <v>75.64</v>
      </c>
      <c r="J25" s="37">
        <v>705.16</v>
      </c>
      <c r="K25" s="38">
        <v>250</v>
      </c>
      <c r="L25" s="38">
        <f t="shared" si="3"/>
        <v>2344.84</v>
      </c>
      <c r="M25" s="38">
        <f t="shared" si="4"/>
        <v>955.16</v>
      </c>
      <c r="N25" s="58">
        <f t="shared" si="5"/>
        <v>17770.52</v>
      </c>
      <c r="O25" s="59"/>
      <c r="P25" s="60">
        <f t="shared" si="0"/>
        <v>1480.8766666666668</v>
      </c>
      <c r="T25" s="58">
        <f t="shared" si="1"/>
        <v>12048.720000000001</v>
      </c>
      <c r="U25" s="115">
        <f t="shared" si="6"/>
        <v>1004.0600000000001</v>
      </c>
      <c r="V25" s="74">
        <f t="shared" si="2"/>
        <v>5721.7999999999993</v>
      </c>
      <c r="W25" s="73">
        <f t="shared" si="7"/>
        <v>476.81666666666661</v>
      </c>
      <c r="X25" s="158">
        <f t="shared" si="8"/>
        <v>1480.8766666666666</v>
      </c>
      <c r="Y25" s="158"/>
    </row>
    <row r="26" spans="1:25" ht="16.5" x14ac:dyDescent="0.3">
      <c r="A26" s="22"/>
      <c r="B26" s="23"/>
      <c r="C26" s="31">
        <f t="shared" si="9"/>
        <v>15</v>
      </c>
      <c r="D26" s="41">
        <v>9901451132</v>
      </c>
      <c r="E26" s="33" t="s">
        <v>228</v>
      </c>
      <c r="F26" s="35" t="s">
        <v>115</v>
      </c>
      <c r="G26" s="35" t="s">
        <v>90</v>
      </c>
      <c r="H26" s="77" t="s">
        <v>94</v>
      </c>
      <c r="I26" s="36">
        <v>75.64</v>
      </c>
      <c r="J26" s="37">
        <v>705.16</v>
      </c>
      <c r="K26" s="38">
        <v>250</v>
      </c>
      <c r="L26" s="38">
        <f t="shared" si="3"/>
        <v>2344.84</v>
      </c>
      <c r="M26" s="38">
        <f t="shared" si="4"/>
        <v>955.16</v>
      </c>
      <c r="N26" s="58">
        <f t="shared" si="5"/>
        <v>17770.52</v>
      </c>
      <c r="O26" s="59"/>
      <c r="P26" s="60">
        <f t="shared" si="0"/>
        <v>1480.8766666666668</v>
      </c>
      <c r="T26" s="58">
        <f t="shared" si="1"/>
        <v>12048.720000000001</v>
      </c>
      <c r="U26" s="115">
        <f t="shared" si="6"/>
        <v>1004.0600000000001</v>
      </c>
      <c r="V26" s="74">
        <f t="shared" si="2"/>
        <v>5721.7999999999993</v>
      </c>
      <c r="W26" s="73">
        <f t="shared" si="7"/>
        <v>476.81666666666661</v>
      </c>
      <c r="X26" s="158">
        <f t="shared" si="8"/>
        <v>1480.8766666666666</v>
      </c>
      <c r="Y26" s="158"/>
    </row>
    <row r="27" spans="1:25" ht="16.5" x14ac:dyDescent="0.3">
      <c r="A27" s="22"/>
      <c r="B27" s="23"/>
      <c r="C27" s="31">
        <f t="shared" si="9"/>
        <v>16</v>
      </c>
      <c r="D27" s="41">
        <v>9901349725</v>
      </c>
      <c r="E27" s="33" t="s">
        <v>234</v>
      </c>
      <c r="F27" s="40" t="s">
        <v>5</v>
      </c>
      <c r="G27" s="40" t="s">
        <v>101</v>
      </c>
      <c r="H27" s="75" t="s">
        <v>102</v>
      </c>
      <c r="I27" s="36">
        <v>75.64</v>
      </c>
      <c r="J27" s="37">
        <v>705.16</v>
      </c>
      <c r="K27" s="38">
        <v>250</v>
      </c>
      <c r="L27" s="38">
        <f t="shared" si="3"/>
        <v>2344.84</v>
      </c>
      <c r="M27" s="38">
        <f t="shared" si="4"/>
        <v>955.16</v>
      </c>
      <c r="N27" s="58">
        <f t="shared" si="5"/>
        <v>17770.52</v>
      </c>
      <c r="O27" s="59" t="s">
        <v>126</v>
      </c>
      <c r="P27" s="60">
        <f t="shared" si="0"/>
        <v>1480.8766666666668</v>
      </c>
      <c r="T27" s="58">
        <f t="shared" si="1"/>
        <v>12048.720000000001</v>
      </c>
      <c r="U27" s="115">
        <f t="shared" si="6"/>
        <v>1004.0600000000001</v>
      </c>
      <c r="V27" s="74">
        <f t="shared" si="2"/>
        <v>5721.7999999999993</v>
      </c>
      <c r="W27" s="73">
        <f t="shared" si="7"/>
        <v>476.81666666666661</v>
      </c>
      <c r="X27" s="158">
        <f t="shared" si="8"/>
        <v>1480.8766666666666</v>
      </c>
      <c r="Y27" s="158"/>
    </row>
    <row r="28" spans="1:25" ht="16.5" x14ac:dyDescent="0.3">
      <c r="A28" s="22"/>
      <c r="B28" s="23"/>
      <c r="C28" s="31">
        <f t="shared" si="9"/>
        <v>17</v>
      </c>
      <c r="D28" s="32">
        <v>9901545451</v>
      </c>
      <c r="E28" s="33" t="s">
        <v>238</v>
      </c>
      <c r="F28" s="40" t="s">
        <v>115</v>
      </c>
      <c r="G28" s="40" t="s">
        <v>101</v>
      </c>
      <c r="H28" s="75" t="s">
        <v>213</v>
      </c>
      <c r="I28" s="36">
        <v>75.64</v>
      </c>
      <c r="J28" s="37">
        <v>705.16</v>
      </c>
      <c r="K28" s="38">
        <v>250</v>
      </c>
      <c r="L28" s="38">
        <f t="shared" si="3"/>
        <v>2344.84</v>
      </c>
      <c r="M28" s="38">
        <f t="shared" si="4"/>
        <v>955.16</v>
      </c>
      <c r="N28" s="58">
        <f t="shared" si="5"/>
        <v>17770.52</v>
      </c>
      <c r="O28" s="59"/>
      <c r="P28" s="60">
        <f t="shared" si="0"/>
        <v>1480.8766666666668</v>
      </c>
      <c r="T28" s="58">
        <f t="shared" si="1"/>
        <v>12048.720000000001</v>
      </c>
      <c r="U28" s="115">
        <f t="shared" si="6"/>
        <v>1004.0600000000001</v>
      </c>
      <c r="V28" s="74">
        <f t="shared" si="2"/>
        <v>5721.7999999999993</v>
      </c>
      <c r="W28" s="73">
        <f t="shared" si="7"/>
        <v>476.81666666666661</v>
      </c>
      <c r="X28" s="158">
        <f t="shared" si="8"/>
        <v>1480.8766666666666</v>
      </c>
      <c r="Y28" s="158"/>
    </row>
    <row r="29" spans="1:25" ht="16.5" x14ac:dyDescent="0.3">
      <c r="A29" s="22"/>
      <c r="B29" s="23"/>
      <c r="C29" s="31">
        <f t="shared" si="9"/>
        <v>18</v>
      </c>
      <c r="D29" s="41">
        <v>9901451146</v>
      </c>
      <c r="E29" s="33" t="s">
        <v>239</v>
      </c>
      <c r="F29" s="40" t="s">
        <v>5</v>
      </c>
      <c r="G29" s="40" t="s">
        <v>84</v>
      </c>
      <c r="H29" s="78" t="s">
        <v>103</v>
      </c>
      <c r="I29" s="36">
        <v>75.64</v>
      </c>
      <c r="J29" s="37">
        <v>705.16</v>
      </c>
      <c r="K29" s="38">
        <v>250</v>
      </c>
      <c r="L29" s="38">
        <f t="shared" si="3"/>
        <v>2344.84</v>
      </c>
      <c r="M29" s="38">
        <f t="shared" si="4"/>
        <v>955.16</v>
      </c>
      <c r="N29" s="58">
        <f t="shared" si="5"/>
        <v>17770.52</v>
      </c>
      <c r="O29" s="59"/>
      <c r="P29" s="60">
        <f t="shared" si="0"/>
        <v>1480.8766666666668</v>
      </c>
      <c r="T29" s="58">
        <f t="shared" si="1"/>
        <v>12048.720000000001</v>
      </c>
      <c r="U29" s="115">
        <f t="shared" si="6"/>
        <v>1004.0600000000001</v>
      </c>
      <c r="V29" s="74">
        <f t="shared" si="2"/>
        <v>5721.7999999999993</v>
      </c>
      <c r="W29" s="73">
        <f t="shared" si="7"/>
        <v>476.81666666666661</v>
      </c>
      <c r="X29" s="158">
        <f t="shared" si="8"/>
        <v>1480.8766666666666</v>
      </c>
      <c r="Y29" s="158"/>
    </row>
    <row r="30" spans="1:25" s="13" customFormat="1" ht="16.5" x14ac:dyDescent="0.3">
      <c r="A30" s="22"/>
      <c r="B30" s="22"/>
      <c r="C30" s="31">
        <f t="shared" si="9"/>
        <v>19</v>
      </c>
      <c r="D30" s="32">
        <v>9901531023</v>
      </c>
      <c r="E30" s="33" t="s">
        <v>224</v>
      </c>
      <c r="F30" s="40" t="s">
        <v>5</v>
      </c>
      <c r="G30" s="35" t="s">
        <v>212</v>
      </c>
      <c r="H30" s="77" t="s">
        <v>203</v>
      </c>
      <c r="I30" s="42">
        <v>75.64</v>
      </c>
      <c r="J30" s="37">
        <v>705.16</v>
      </c>
      <c r="K30" s="38">
        <v>250</v>
      </c>
      <c r="L30" s="38">
        <f t="shared" si="3"/>
        <v>2344.84</v>
      </c>
      <c r="M30" s="38">
        <f t="shared" si="4"/>
        <v>955.16</v>
      </c>
      <c r="N30" s="58">
        <f t="shared" si="5"/>
        <v>17770.52</v>
      </c>
      <c r="O30" s="59" t="s">
        <v>122</v>
      </c>
      <c r="P30" s="60">
        <f t="shared" si="0"/>
        <v>1480.8766666666668</v>
      </c>
      <c r="T30" s="58">
        <f t="shared" si="1"/>
        <v>12048.720000000001</v>
      </c>
      <c r="U30" s="115">
        <f t="shared" si="6"/>
        <v>1004.0600000000001</v>
      </c>
      <c r="V30" s="74">
        <f t="shared" si="2"/>
        <v>5721.7999999999993</v>
      </c>
      <c r="W30" s="73">
        <f t="shared" si="7"/>
        <v>476.81666666666661</v>
      </c>
      <c r="X30" s="158">
        <f t="shared" si="8"/>
        <v>1480.8766666666666</v>
      </c>
      <c r="Y30" s="158"/>
    </row>
    <row r="31" spans="1:25" s="13" customFormat="1" ht="16.5" x14ac:dyDescent="0.3">
      <c r="A31" s="22"/>
      <c r="B31" s="22"/>
      <c r="C31" s="31">
        <f t="shared" si="9"/>
        <v>20</v>
      </c>
      <c r="D31" s="41">
        <v>9901531048</v>
      </c>
      <c r="E31" s="33" t="s">
        <v>225</v>
      </c>
      <c r="F31" s="40" t="s">
        <v>5</v>
      </c>
      <c r="G31" s="40" t="s">
        <v>88</v>
      </c>
      <c r="H31" s="75" t="s">
        <v>204</v>
      </c>
      <c r="I31" s="36">
        <v>75.64</v>
      </c>
      <c r="J31" s="37">
        <v>705.16</v>
      </c>
      <c r="K31" s="38">
        <v>250</v>
      </c>
      <c r="L31" s="38">
        <f t="shared" si="3"/>
        <v>2344.84</v>
      </c>
      <c r="M31" s="38">
        <f t="shared" si="4"/>
        <v>955.16</v>
      </c>
      <c r="N31" s="58">
        <f t="shared" si="5"/>
        <v>17770.52</v>
      </c>
      <c r="O31" s="59" t="s">
        <v>186</v>
      </c>
      <c r="P31" s="60">
        <f t="shared" si="0"/>
        <v>1480.8766666666668</v>
      </c>
      <c r="T31" s="58">
        <f t="shared" si="1"/>
        <v>12048.720000000001</v>
      </c>
      <c r="U31" s="115">
        <f t="shared" si="6"/>
        <v>1004.0600000000001</v>
      </c>
      <c r="V31" s="74">
        <f t="shared" si="2"/>
        <v>5721.7999999999993</v>
      </c>
      <c r="W31" s="73">
        <f t="shared" si="7"/>
        <v>476.81666666666661</v>
      </c>
      <c r="X31" s="158">
        <f t="shared" si="8"/>
        <v>1480.8766666666666</v>
      </c>
      <c r="Y31" s="158"/>
    </row>
    <row r="32" spans="1:25" s="13" customFormat="1" ht="16.5" x14ac:dyDescent="0.3">
      <c r="A32" s="22"/>
      <c r="B32" s="22"/>
      <c r="C32" s="31">
        <f t="shared" si="9"/>
        <v>21</v>
      </c>
      <c r="D32" s="41">
        <v>9901531086</v>
      </c>
      <c r="E32" s="33" t="s">
        <v>226</v>
      </c>
      <c r="F32" s="40" t="s">
        <v>5</v>
      </c>
      <c r="G32" s="40" t="s">
        <v>88</v>
      </c>
      <c r="H32" s="75" t="s">
        <v>331</v>
      </c>
      <c r="I32" s="36">
        <v>75.64</v>
      </c>
      <c r="J32" s="37">
        <v>705.16</v>
      </c>
      <c r="K32" s="38">
        <v>250</v>
      </c>
      <c r="L32" s="85">
        <f t="shared" si="3"/>
        <v>2344.84</v>
      </c>
      <c r="M32" s="85">
        <f t="shared" si="4"/>
        <v>955.16</v>
      </c>
      <c r="N32" s="92">
        <f t="shared" si="5"/>
        <v>17770.52</v>
      </c>
      <c r="O32" s="93" t="s">
        <v>157</v>
      </c>
      <c r="P32" s="87">
        <f t="shared" si="0"/>
        <v>1480.8766666666668</v>
      </c>
      <c r="T32" s="92">
        <f t="shared" si="1"/>
        <v>12048.720000000001</v>
      </c>
      <c r="U32" s="116">
        <f t="shared" si="6"/>
        <v>1004.0600000000001</v>
      </c>
      <c r="V32" s="74">
        <f t="shared" si="2"/>
        <v>5721.7999999999993</v>
      </c>
      <c r="W32" s="73">
        <f t="shared" si="7"/>
        <v>476.81666666666661</v>
      </c>
      <c r="X32" s="158">
        <f t="shared" si="8"/>
        <v>1480.8766666666666</v>
      </c>
      <c r="Y32" s="158"/>
    </row>
    <row r="33" spans="1:25" s="13" customFormat="1" ht="16.5" x14ac:dyDescent="0.3">
      <c r="A33" s="22"/>
      <c r="B33" s="22"/>
      <c r="C33" s="43"/>
      <c r="D33" s="43"/>
      <c r="E33" s="43"/>
      <c r="F33" s="43"/>
      <c r="G33" s="43"/>
      <c r="H33" s="43"/>
      <c r="I33" s="43"/>
      <c r="J33" s="44"/>
      <c r="K33" s="45"/>
      <c r="L33" s="94">
        <f>SUM(L12:L32)</f>
        <v>48058.679999999978</v>
      </c>
      <c r="M33" s="94">
        <f>SUM(M12:M32)</f>
        <v>21241.32</v>
      </c>
      <c r="N33" s="104" t="s">
        <v>333</v>
      </c>
      <c r="O33" s="105"/>
      <c r="P33" s="106">
        <f>SUM(P12:P32)</f>
        <v>31120.670000000006</v>
      </c>
      <c r="Q33" s="3"/>
      <c r="R33" s="3"/>
      <c r="S33" s="3"/>
      <c r="T33" s="95" t="s">
        <v>333</v>
      </c>
      <c r="U33" s="115">
        <f>SUM(U12:U32)</f>
        <v>21091.620000000003</v>
      </c>
      <c r="V33" s="65"/>
      <c r="W33" s="72"/>
      <c r="X33" s="180"/>
      <c r="Y33" s="180"/>
    </row>
    <row r="34" spans="1:25" s="13" customFormat="1" ht="16.5" x14ac:dyDescent="0.3">
      <c r="A34" s="22"/>
      <c r="B34" s="22"/>
      <c r="C34" s="43"/>
      <c r="D34" s="43"/>
      <c r="E34" s="43"/>
      <c r="F34" s="43"/>
      <c r="G34" s="43"/>
      <c r="H34" s="43"/>
      <c r="I34" s="43"/>
      <c r="J34" s="44"/>
      <c r="K34" s="45"/>
      <c r="L34" s="45"/>
      <c r="M34" s="45"/>
      <c r="N34" s="45"/>
      <c r="T34" s="45"/>
      <c r="U34" s="72"/>
      <c r="V34" s="65"/>
      <c r="W34" s="72"/>
      <c r="X34" s="180"/>
      <c r="Y34" s="180"/>
    </row>
    <row r="35" spans="1:25" s="13" customFormat="1" ht="16.5" x14ac:dyDescent="0.3">
      <c r="A35" s="22"/>
      <c r="B35" s="22"/>
      <c r="C35" s="43"/>
      <c r="D35" s="43"/>
      <c r="E35" s="43"/>
      <c r="F35" s="43"/>
      <c r="G35" s="43"/>
      <c r="H35" s="43"/>
      <c r="I35" s="43"/>
      <c r="J35" s="44"/>
      <c r="K35" s="45"/>
      <c r="L35" s="45"/>
      <c r="M35" s="45"/>
      <c r="N35" s="45"/>
      <c r="T35" s="45"/>
      <c r="U35" s="72"/>
      <c r="V35" s="65"/>
      <c r="W35" s="72"/>
      <c r="X35" s="180"/>
      <c r="Y35" s="180"/>
    </row>
    <row r="36" spans="1:25" ht="15" customHeight="1" x14ac:dyDescent="0.3">
      <c r="A36" s="22"/>
      <c r="B36" s="23"/>
      <c r="C36" s="43"/>
      <c r="D36" s="43"/>
      <c r="E36" s="43"/>
      <c r="F36" s="43"/>
      <c r="G36" s="43"/>
      <c r="H36" s="43"/>
      <c r="I36" s="43"/>
      <c r="J36" s="43"/>
      <c r="K36" s="46"/>
      <c r="L36" s="46"/>
      <c r="M36" s="46"/>
      <c r="N36" s="46"/>
      <c r="O36" s="19"/>
      <c r="T36" s="46"/>
      <c r="U36" s="72"/>
      <c r="V36" s="65"/>
      <c r="W36" s="72"/>
      <c r="X36" s="180"/>
      <c r="Y36" s="180"/>
    </row>
    <row r="37" spans="1:25" ht="16.5" x14ac:dyDescent="0.25">
      <c r="A37" s="170" t="s">
        <v>117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9"/>
      <c r="U37" s="72"/>
      <c r="V37" s="65"/>
      <c r="W37" s="72"/>
      <c r="X37" s="180"/>
      <c r="Y37" s="180"/>
    </row>
    <row r="38" spans="1:25" ht="45" customHeight="1" x14ac:dyDescent="0.3">
      <c r="A38" s="22"/>
      <c r="B38" s="23"/>
      <c r="C38" s="161" t="s">
        <v>81</v>
      </c>
      <c r="D38" s="161" t="s">
        <v>215</v>
      </c>
      <c r="E38" s="161" t="s">
        <v>216</v>
      </c>
      <c r="F38" s="161" t="s">
        <v>80</v>
      </c>
      <c r="G38" s="161" t="s">
        <v>114</v>
      </c>
      <c r="H38" s="161" t="s">
        <v>79</v>
      </c>
      <c r="I38" s="175" t="s">
        <v>83</v>
      </c>
      <c r="J38" s="159" t="s">
        <v>93</v>
      </c>
      <c r="K38" s="159" t="s">
        <v>91</v>
      </c>
      <c r="L38" s="63"/>
      <c r="M38" s="63"/>
      <c r="N38" s="172" t="s">
        <v>111</v>
      </c>
      <c r="O38" s="19"/>
      <c r="P38" s="166" t="s">
        <v>332</v>
      </c>
      <c r="Q38" s="149">
        <v>21</v>
      </c>
      <c r="R38" s="152"/>
      <c r="S38" s="153"/>
      <c r="T38" s="166" t="s">
        <v>339</v>
      </c>
      <c r="U38" s="140" t="s">
        <v>348</v>
      </c>
      <c r="V38" s="140" t="s">
        <v>340</v>
      </c>
      <c r="W38" s="140" t="s">
        <v>337</v>
      </c>
      <c r="X38" s="143" t="s">
        <v>338</v>
      </c>
      <c r="Y38" s="144"/>
    </row>
    <row r="39" spans="1:25" ht="16.5" x14ac:dyDescent="0.3">
      <c r="A39" s="22"/>
      <c r="B39" s="23"/>
      <c r="C39" s="162"/>
      <c r="D39" s="162"/>
      <c r="E39" s="162"/>
      <c r="F39" s="162"/>
      <c r="G39" s="162"/>
      <c r="H39" s="162"/>
      <c r="I39" s="176"/>
      <c r="J39" s="160"/>
      <c r="K39" s="160"/>
      <c r="L39" s="66"/>
      <c r="M39" s="66"/>
      <c r="N39" s="173"/>
      <c r="O39" s="19" t="s">
        <v>128</v>
      </c>
      <c r="P39" s="167"/>
      <c r="Q39" s="150"/>
      <c r="R39" s="154"/>
      <c r="S39" s="155"/>
      <c r="T39" s="167"/>
      <c r="U39" s="141"/>
      <c r="V39" s="142"/>
      <c r="W39" s="142"/>
      <c r="X39" s="145"/>
      <c r="Y39" s="146"/>
    </row>
    <row r="40" spans="1:25" ht="49.5" x14ac:dyDescent="0.3">
      <c r="A40" s="22"/>
      <c r="B40" s="23"/>
      <c r="C40" s="163"/>
      <c r="D40" s="163"/>
      <c r="E40" s="163"/>
      <c r="F40" s="163"/>
      <c r="G40" s="163"/>
      <c r="H40" s="163"/>
      <c r="I40" s="177"/>
      <c r="J40" s="28" t="s">
        <v>196</v>
      </c>
      <c r="K40" s="30" t="s">
        <v>82</v>
      </c>
      <c r="L40" s="67"/>
      <c r="M40" s="67"/>
      <c r="N40" s="174"/>
      <c r="O40" s="19" t="s">
        <v>184</v>
      </c>
      <c r="P40" s="168"/>
      <c r="Q40" s="151"/>
      <c r="R40" s="156"/>
      <c r="S40" s="157"/>
      <c r="T40" s="168"/>
      <c r="U40" s="111" t="s">
        <v>349</v>
      </c>
      <c r="V40" s="141"/>
      <c r="W40" s="141"/>
      <c r="X40" s="147"/>
      <c r="Y40" s="148"/>
    </row>
    <row r="41" spans="1:25" ht="16.5" x14ac:dyDescent="0.3">
      <c r="A41" s="22"/>
      <c r="B41" s="23"/>
      <c r="C41" s="31">
        <v>22</v>
      </c>
      <c r="D41" s="32">
        <v>9901434004</v>
      </c>
      <c r="E41" s="35" t="s">
        <v>235</v>
      </c>
      <c r="F41" s="47" t="s">
        <v>10</v>
      </c>
      <c r="G41" s="40" t="s">
        <v>205</v>
      </c>
      <c r="H41" s="75" t="s">
        <v>19</v>
      </c>
      <c r="I41" s="48">
        <v>71.400000000000006</v>
      </c>
      <c r="J41" s="37">
        <v>836.6</v>
      </c>
      <c r="K41" s="38">
        <v>250</v>
      </c>
      <c r="L41" s="38">
        <f>+I41*31</f>
        <v>2213.4</v>
      </c>
      <c r="M41" s="38">
        <f>+J41+K41</f>
        <v>1086.5999999999999</v>
      </c>
      <c r="N41" s="39">
        <f t="shared" ref="N41:N72" si="10">(I41*29+J41)+(I41*28+J41)+(I41*31+J41)+(I41*30+J41)+(I41*31+J41)+(I41*30+J41)</f>
        <v>17800.2</v>
      </c>
      <c r="O41" s="19"/>
      <c r="P41" s="60">
        <f t="shared" ref="P41:P72" si="11">N41/12</f>
        <v>1483.3500000000001</v>
      </c>
      <c r="T41" s="39">
        <f t="shared" ref="T41:T72" si="12">(I41*31+J41)+(I41*30+J41)+(I41*31+J41)+(I41*30+J41)</f>
        <v>12057.2</v>
      </c>
      <c r="U41" s="115">
        <f>+T41/12</f>
        <v>1004.7666666666668</v>
      </c>
      <c r="V41" s="74">
        <f t="shared" ref="V41:V46" si="13">(I41*29+J41)+(I41*28+J41)</f>
        <v>5743</v>
      </c>
      <c r="W41" s="73">
        <f t="shared" si="7"/>
        <v>478.58333333333331</v>
      </c>
      <c r="X41" s="158">
        <f t="shared" ref="X41:X46" si="14">+U41+W41</f>
        <v>1483.3500000000001</v>
      </c>
      <c r="Y41" s="158"/>
    </row>
    <row r="42" spans="1:25" ht="16.5" x14ac:dyDescent="0.3">
      <c r="A42" s="22"/>
      <c r="B42" s="23"/>
      <c r="C42" s="31">
        <f>C41+1</f>
        <v>23</v>
      </c>
      <c r="D42" s="32">
        <v>990099342</v>
      </c>
      <c r="E42" s="35" t="s">
        <v>236</v>
      </c>
      <c r="F42" s="47" t="s">
        <v>10</v>
      </c>
      <c r="G42" s="40" t="s">
        <v>205</v>
      </c>
      <c r="H42" s="76" t="s">
        <v>22</v>
      </c>
      <c r="I42" s="36">
        <v>71.400000000000006</v>
      </c>
      <c r="J42" s="37">
        <v>836.6</v>
      </c>
      <c r="K42" s="38">
        <v>250</v>
      </c>
      <c r="L42" s="38">
        <f t="shared" ref="L42:L94" si="15">+I42*31</f>
        <v>2213.4</v>
      </c>
      <c r="M42" s="38">
        <f t="shared" ref="M42:M94" si="16">+J42+K42</f>
        <v>1086.5999999999999</v>
      </c>
      <c r="N42" s="39">
        <f t="shared" si="10"/>
        <v>17800.2</v>
      </c>
      <c r="O42" s="19" t="s">
        <v>153</v>
      </c>
      <c r="P42" s="60">
        <f t="shared" si="11"/>
        <v>1483.3500000000001</v>
      </c>
      <c r="T42" s="39">
        <f t="shared" si="12"/>
        <v>12057.2</v>
      </c>
      <c r="U42" s="115">
        <f t="shared" si="6"/>
        <v>1004.7666666666668</v>
      </c>
      <c r="V42" s="74">
        <f t="shared" si="13"/>
        <v>5743</v>
      </c>
      <c r="W42" s="73">
        <f t="shared" si="7"/>
        <v>478.58333333333331</v>
      </c>
      <c r="X42" s="158">
        <f t="shared" si="14"/>
        <v>1483.3500000000001</v>
      </c>
      <c r="Y42" s="158"/>
    </row>
    <row r="43" spans="1:25" ht="16.5" x14ac:dyDescent="0.3">
      <c r="A43" s="22"/>
      <c r="B43" s="23"/>
      <c r="C43" s="31">
        <f t="shared" ref="C43:C94" si="17">C42+1</f>
        <v>24</v>
      </c>
      <c r="D43" s="32">
        <v>990099324</v>
      </c>
      <c r="E43" s="35" t="s">
        <v>237</v>
      </c>
      <c r="F43" s="47" t="s">
        <v>10</v>
      </c>
      <c r="G43" s="40" t="s">
        <v>205</v>
      </c>
      <c r="H43" s="78" t="s">
        <v>63</v>
      </c>
      <c r="I43" s="36">
        <v>71.400000000000006</v>
      </c>
      <c r="J43" s="37">
        <v>836.6</v>
      </c>
      <c r="K43" s="38">
        <v>250</v>
      </c>
      <c r="L43" s="38">
        <f t="shared" si="15"/>
        <v>2213.4</v>
      </c>
      <c r="M43" s="38">
        <f t="shared" si="16"/>
        <v>1086.5999999999999</v>
      </c>
      <c r="N43" s="39">
        <f t="shared" si="10"/>
        <v>17800.2</v>
      </c>
      <c r="O43" s="19" t="s">
        <v>129</v>
      </c>
      <c r="P43" s="60">
        <f t="shared" si="11"/>
        <v>1483.3500000000001</v>
      </c>
      <c r="T43" s="39">
        <f t="shared" si="12"/>
        <v>12057.2</v>
      </c>
      <c r="U43" s="115">
        <f t="shared" si="6"/>
        <v>1004.7666666666668</v>
      </c>
      <c r="V43" s="74">
        <f t="shared" si="13"/>
        <v>5743</v>
      </c>
      <c r="W43" s="73">
        <f t="shared" si="7"/>
        <v>478.58333333333331</v>
      </c>
      <c r="X43" s="158">
        <f t="shared" si="14"/>
        <v>1483.3500000000001</v>
      </c>
      <c r="Y43" s="158"/>
    </row>
    <row r="44" spans="1:25" ht="17.25" customHeight="1" x14ac:dyDescent="0.3">
      <c r="A44" s="22"/>
      <c r="B44" s="23"/>
      <c r="C44" s="31">
        <f t="shared" si="17"/>
        <v>25</v>
      </c>
      <c r="D44" s="32">
        <v>9901434000</v>
      </c>
      <c r="E44" s="35" t="s">
        <v>240</v>
      </c>
      <c r="F44" s="47" t="s">
        <v>10</v>
      </c>
      <c r="G44" s="40" t="s">
        <v>87</v>
      </c>
      <c r="H44" s="75" t="s">
        <v>14</v>
      </c>
      <c r="I44" s="36">
        <v>71.400000000000006</v>
      </c>
      <c r="J44" s="37">
        <v>836.6</v>
      </c>
      <c r="K44" s="38">
        <v>250</v>
      </c>
      <c r="L44" s="38">
        <f t="shared" si="15"/>
        <v>2213.4</v>
      </c>
      <c r="M44" s="38">
        <f t="shared" si="16"/>
        <v>1086.5999999999999</v>
      </c>
      <c r="N44" s="39">
        <f t="shared" si="10"/>
        <v>17800.2</v>
      </c>
      <c r="O44" s="19" t="s">
        <v>130</v>
      </c>
      <c r="P44" s="60">
        <f t="shared" si="11"/>
        <v>1483.3500000000001</v>
      </c>
      <c r="T44" s="39">
        <f t="shared" si="12"/>
        <v>12057.2</v>
      </c>
      <c r="U44" s="115">
        <f t="shared" si="6"/>
        <v>1004.7666666666668</v>
      </c>
      <c r="V44" s="74">
        <f t="shared" si="13"/>
        <v>5743</v>
      </c>
      <c r="W44" s="73">
        <f t="shared" si="7"/>
        <v>478.58333333333331</v>
      </c>
      <c r="X44" s="158">
        <f t="shared" si="14"/>
        <v>1483.3500000000001</v>
      </c>
      <c r="Y44" s="158"/>
    </row>
    <row r="45" spans="1:25" s="13" customFormat="1" ht="16.5" x14ac:dyDescent="0.3">
      <c r="A45" s="22"/>
      <c r="B45" s="22"/>
      <c r="C45" s="121">
        <f t="shared" si="17"/>
        <v>26</v>
      </c>
      <c r="D45" s="122">
        <v>990099337</v>
      </c>
      <c r="E45" s="123" t="s">
        <v>241</v>
      </c>
      <c r="F45" s="124" t="s">
        <v>10</v>
      </c>
      <c r="G45" s="54" t="s">
        <v>85</v>
      </c>
      <c r="H45" s="83" t="s">
        <v>11</v>
      </c>
      <c r="I45" s="125">
        <v>71.400000000000006</v>
      </c>
      <c r="J45" s="126">
        <v>836.6</v>
      </c>
      <c r="K45" s="85">
        <v>250</v>
      </c>
      <c r="L45" s="85">
        <f t="shared" si="15"/>
        <v>2213.4</v>
      </c>
      <c r="M45" s="85">
        <f t="shared" si="16"/>
        <v>1086.5999999999999</v>
      </c>
      <c r="N45" s="86">
        <f t="shared" si="10"/>
        <v>17800.2</v>
      </c>
      <c r="O45" s="138" t="s">
        <v>131</v>
      </c>
      <c r="P45" s="87">
        <f t="shared" si="11"/>
        <v>1483.3500000000001</v>
      </c>
      <c r="T45" s="86">
        <f t="shared" si="12"/>
        <v>12057.2</v>
      </c>
      <c r="U45" s="116">
        <f t="shared" si="6"/>
        <v>1004.7666666666668</v>
      </c>
      <c r="V45" s="74">
        <f t="shared" si="13"/>
        <v>5743</v>
      </c>
      <c r="W45" s="73">
        <f t="shared" si="7"/>
        <v>478.58333333333331</v>
      </c>
      <c r="X45" s="158">
        <f t="shared" si="14"/>
        <v>1483.3500000000001</v>
      </c>
      <c r="Y45" s="158"/>
    </row>
    <row r="46" spans="1:25" ht="16.5" x14ac:dyDescent="0.3">
      <c r="A46" s="22"/>
      <c r="B46" s="23"/>
      <c r="C46" s="31">
        <f t="shared" si="17"/>
        <v>27</v>
      </c>
      <c r="D46" s="32">
        <v>9901433999</v>
      </c>
      <c r="E46" s="35" t="s">
        <v>242</v>
      </c>
      <c r="F46" s="47" t="s">
        <v>10</v>
      </c>
      <c r="G46" s="40" t="s">
        <v>85</v>
      </c>
      <c r="H46" s="75" t="s">
        <v>12</v>
      </c>
      <c r="I46" s="36">
        <v>71.400000000000006</v>
      </c>
      <c r="J46" s="37">
        <v>836.6</v>
      </c>
      <c r="K46" s="38">
        <v>250</v>
      </c>
      <c r="L46" s="38">
        <f t="shared" si="15"/>
        <v>2213.4</v>
      </c>
      <c r="M46" s="38">
        <f t="shared" si="16"/>
        <v>1086.5999999999999</v>
      </c>
      <c r="N46" s="39">
        <f t="shared" si="10"/>
        <v>17800.2</v>
      </c>
      <c r="O46" s="19"/>
      <c r="P46" s="60">
        <f t="shared" si="11"/>
        <v>1483.3500000000001</v>
      </c>
      <c r="Q46" s="19"/>
      <c r="R46" s="19"/>
      <c r="S46" s="19"/>
      <c r="T46" s="39">
        <f t="shared" si="12"/>
        <v>12057.2</v>
      </c>
      <c r="U46" s="115">
        <f t="shared" si="6"/>
        <v>1004.7666666666668</v>
      </c>
      <c r="V46" s="74">
        <f t="shared" si="13"/>
        <v>5743</v>
      </c>
      <c r="W46" s="73">
        <f t="shared" si="7"/>
        <v>478.58333333333331</v>
      </c>
      <c r="X46" s="158">
        <f t="shared" si="14"/>
        <v>1483.3500000000001</v>
      </c>
      <c r="Y46" s="158"/>
    </row>
    <row r="47" spans="1:25" ht="16.5" customHeight="1" x14ac:dyDescent="0.3">
      <c r="A47" s="22"/>
      <c r="B47" s="23"/>
      <c r="C47" s="31">
        <f>C46+1</f>
        <v>28</v>
      </c>
      <c r="D47" s="32">
        <v>9901106084</v>
      </c>
      <c r="E47" s="35" t="s">
        <v>243</v>
      </c>
      <c r="F47" s="47" t="s">
        <v>10</v>
      </c>
      <c r="G47" s="40" t="s">
        <v>85</v>
      </c>
      <c r="H47" s="75" t="s">
        <v>97</v>
      </c>
      <c r="I47" s="36">
        <v>71.400000000000006</v>
      </c>
      <c r="J47" s="37">
        <v>836.6</v>
      </c>
      <c r="K47" s="38">
        <v>250</v>
      </c>
      <c r="L47" s="38">
        <f t="shared" si="15"/>
        <v>2213.4</v>
      </c>
      <c r="M47" s="38">
        <f t="shared" si="16"/>
        <v>1086.5999999999999</v>
      </c>
      <c r="N47" s="39">
        <f t="shared" si="10"/>
        <v>17800.2</v>
      </c>
      <c r="O47" s="19" t="s">
        <v>133</v>
      </c>
      <c r="P47" s="60">
        <f t="shared" si="11"/>
        <v>1483.3500000000001</v>
      </c>
      <c r="Q47" s="19"/>
      <c r="R47" s="19"/>
      <c r="S47" s="19"/>
      <c r="T47" s="39">
        <f t="shared" si="12"/>
        <v>12057.2</v>
      </c>
      <c r="U47" s="115">
        <f t="shared" si="6"/>
        <v>1004.7666666666668</v>
      </c>
      <c r="V47" s="120"/>
      <c r="W47" s="73"/>
      <c r="X47" s="112"/>
      <c r="Y47" s="112"/>
    </row>
    <row r="48" spans="1:25" ht="16.5" x14ac:dyDescent="0.3">
      <c r="A48" s="22"/>
      <c r="B48" s="23"/>
      <c r="C48" s="127">
        <f t="shared" si="17"/>
        <v>29</v>
      </c>
      <c r="D48" s="128">
        <v>9901347851</v>
      </c>
      <c r="E48" s="129" t="s">
        <v>244</v>
      </c>
      <c r="F48" s="130" t="s">
        <v>10</v>
      </c>
      <c r="G48" s="131" t="s">
        <v>85</v>
      </c>
      <c r="H48" s="139" t="s">
        <v>13</v>
      </c>
      <c r="I48" s="132">
        <v>71.400000000000006</v>
      </c>
      <c r="J48" s="133">
        <v>836.6</v>
      </c>
      <c r="K48" s="134">
        <v>250</v>
      </c>
      <c r="L48" s="134">
        <f t="shared" si="15"/>
        <v>2213.4</v>
      </c>
      <c r="M48" s="134">
        <f t="shared" si="16"/>
        <v>1086.5999999999999</v>
      </c>
      <c r="N48" s="135">
        <f t="shared" si="10"/>
        <v>17800.2</v>
      </c>
      <c r="O48" s="69" t="s">
        <v>132</v>
      </c>
      <c r="P48" s="136">
        <f t="shared" si="11"/>
        <v>1483.3500000000001</v>
      </c>
      <c r="T48" s="135">
        <f t="shared" si="12"/>
        <v>12057.2</v>
      </c>
      <c r="U48" s="137">
        <f t="shared" si="6"/>
        <v>1004.7666666666668</v>
      </c>
      <c r="V48" s="120"/>
      <c r="W48" s="73"/>
      <c r="X48" s="112"/>
      <c r="Y48" s="112"/>
    </row>
    <row r="49" spans="1:25" ht="16.5" customHeight="1" x14ac:dyDescent="0.3">
      <c r="A49" s="22"/>
      <c r="B49" s="23"/>
      <c r="C49" s="31">
        <f t="shared" si="17"/>
        <v>30</v>
      </c>
      <c r="D49" s="32">
        <v>9901358809</v>
      </c>
      <c r="E49" s="35" t="s">
        <v>245</v>
      </c>
      <c r="F49" s="47" t="s">
        <v>10</v>
      </c>
      <c r="G49" s="40" t="s">
        <v>85</v>
      </c>
      <c r="H49" s="76" t="s">
        <v>105</v>
      </c>
      <c r="I49" s="36">
        <v>71.400000000000006</v>
      </c>
      <c r="J49" s="37">
        <v>836.6</v>
      </c>
      <c r="K49" s="38">
        <v>250</v>
      </c>
      <c r="L49" s="38">
        <f t="shared" si="15"/>
        <v>2213.4</v>
      </c>
      <c r="M49" s="38">
        <f t="shared" si="16"/>
        <v>1086.5999999999999</v>
      </c>
      <c r="N49" s="39">
        <f t="shared" si="10"/>
        <v>17800.2</v>
      </c>
      <c r="O49" s="19"/>
      <c r="P49" s="60">
        <f t="shared" si="11"/>
        <v>1483.3500000000001</v>
      </c>
      <c r="T49" s="39">
        <f t="shared" si="12"/>
        <v>12057.2</v>
      </c>
      <c r="U49" s="115">
        <f t="shared" si="6"/>
        <v>1004.7666666666668</v>
      </c>
      <c r="V49" s="120"/>
      <c r="W49" s="73"/>
      <c r="X49" s="112"/>
      <c r="Y49" s="112"/>
    </row>
    <row r="50" spans="1:25" ht="16.5" x14ac:dyDescent="0.3">
      <c r="A50" s="22"/>
      <c r="B50" s="23"/>
      <c r="C50" s="31">
        <f t="shared" si="17"/>
        <v>31</v>
      </c>
      <c r="D50" s="32">
        <v>9901434001</v>
      </c>
      <c r="E50" s="35" t="s">
        <v>246</v>
      </c>
      <c r="F50" s="47" t="s">
        <v>10</v>
      </c>
      <c r="G50" s="40" t="s">
        <v>87</v>
      </c>
      <c r="H50" s="75" t="s">
        <v>15</v>
      </c>
      <c r="I50" s="36">
        <v>71.400000000000006</v>
      </c>
      <c r="J50" s="37">
        <v>836.6</v>
      </c>
      <c r="K50" s="38">
        <v>250</v>
      </c>
      <c r="L50" s="38">
        <f t="shared" si="15"/>
        <v>2213.4</v>
      </c>
      <c r="M50" s="38">
        <f t="shared" si="16"/>
        <v>1086.5999999999999</v>
      </c>
      <c r="N50" s="39">
        <f t="shared" si="10"/>
        <v>17800.2</v>
      </c>
      <c r="O50" s="19" t="s">
        <v>187</v>
      </c>
      <c r="P50" s="60">
        <f t="shared" si="11"/>
        <v>1483.3500000000001</v>
      </c>
      <c r="T50" s="39">
        <f t="shared" si="12"/>
        <v>12057.2</v>
      </c>
      <c r="U50" s="115">
        <f t="shared" si="6"/>
        <v>1004.7666666666668</v>
      </c>
      <c r="V50" s="74">
        <f t="shared" ref="V50:V95" si="18">(I47*29+J47)+(I47*28+J47)</f>
        <v>5743</v>
      </c>
      <c r="W50" s="73">
        <f t="shared" si="7"/>
        <v>478.58333333333331</v>
      </c>
      <c r="X50" s="158">
        <f t="shared" ref="X50:X95" si="19">+U47+W50</f>
        <v>1483.3500000000001</v>
      </c>
      <c r="Y50" s="158"/>
    </row>
    <row r="51" spans="1:25" ht="16.5" x14ac:dyDescent="0.3">
      <c r="A51" s="22"/>
      <c r="B51" s="23"/>
      <c r="C51" s="31">
        <f t="shared" si="17"/>
        <v>32</v>
      </c>
      <c r="D51" s="32">
        <v>9901434002</v>
      </c>
      <c r="E51" s="35" t="s">
        <v>247</v>
      </c>
      <c r="F51" s="47" t="s">
        <v>10</v>
      </c>
      <c r="G51" s="40" t="s">
        <v>87</v>
      </c>
      <c r="H51" s="75" t="s">
        <v>16</v>
      </c>
      <c r="I51" s="36">
        <v>71.400000000000006</v>
      </c>
      <c r="J51" s="37">
        <v>836.6</v>
      </c>
      <c r="K51" s="38">
        <v>250</v>
      </c>
      <c r="L51" s="38">
        <f t="shared" si="15"/>
        <v>2213.4</v>
      </c>
      <c r="M51" s="38">
        <f t="shared" si="16"/>
        <v>1086.5999999999999</v>
      </c>
      <c r="N51" s="39">
        <f t="shared" si="10"/>
        <v>17800.2</v>
      </c>
      <c r="O51" s="19"/>
      <c r="P51" s="60">
        <f t="shared" si="11"/>
        <v>1483.3500000000001</v>
      </c>
      <c r="T51" s="39">
        <f t="shared" si="12"/>
        <v>12057.2</v>
      </c>
      <c r="U51" s="115">
        <f t="shared" si="6"/>
        <v>1004.7666666666668</v>
      </c>
      <c r="V51" s="74">
        <f t="shared" si="18"/>
        <v>5743</v>
      </c>
      <c r="W51" s="73">
        <f t="shared" si="7"/>
        <v>478.58333333333331</v>
      </c>
      <c r="X51" s="158">
        <f t="shared" si="19"/>
        <v>1483.3500000000001</v>
      </c>
      <c r="Y51" s="158"/>
    </row>
    <row r="52" spans="1:25" ht="16.5" x14ac:dyDescent="0.3">
      <c r="A52" s="22"/>
      <c r="B52" s="23"/>
      <c r="C52" s="31">
        <f t="shared" si="17"/>
        <v>33</v>
      </c>
      <c r="D52" s="32">
        <v>9901434003</v>
      </c>
      <c r="E52" s="35" t="s">
        <v>248</v>
      </c>
      <c r="F52" s="47" t="s">
        <v>10</v>
      </c>
      <c r="G52" s="40" t="s">
        <v>87</v>
      </c>
      <c r="H52" s="75" t="s">
        <v>17</v>
      </c>
      <c r="I52" s="36">
        <v>71.400000000000006</v>
      </c>
      <c r="J52" s="37">
        <v>836.6</v>
      </c>
      <c r="K52" s="38">
        <v>250</v>
      </c>
      <c r="L52" s="38">
        <f t="shared" si="15"/>
        <v>2213.4</v>
      </c>
      <c r="M52" s="38">
        <f t="shared" si="16"/>
        <v>1086.5999999999999</v>
      </c>
      <c r="N52" s="39">
        <f t="shared" si="10"/>
        <v>17800.2</v>
      </c>
      <c r="O52" s="19" t="s">
        <v>134</v>
      </c>
      <c r="P52" s="60">
        <f t="shared" si="11"/>
        <v>1483.3500000000001</v>
      </c>
      <c r="T52" s="39">
        <f t="shared" si="12"/>
        <v>12057.2</v>
      </c>
      <c r="U52" s="115">
        <f t="shared" si="6"/>
        <v>1004.7666666666668</v>
      </c>
      <c r="V52" s="74">
        <f t="shared" si="18"/>
        <v>5743</v>
      </c>
      <c r="W52" s="73">
        <f t="shared" si="7"/>
        <v>478.58333333333331</v>
      </c>
      <c r="X52" s="158">
        <f t="shared" si="19"/>
        <v>1483.3500000000001</v>
      </c>
      <c r="Y52" s="158"/>
    </row>
    <row r="53" spans="1:25" ht="16.5" x14ac:dyDescent="0.3">
      <c r="A53" s="22"/>
      <c r="B53" s="23"/>
      <c r="C53" s="31">
        <f t="shared" si="17"/>
        <v>34</v>
      </c>
      <c r="D53" s="32">
        <v>9901433972</v>
      </c>
      <c r="E53" s="35" t="s">
        <v>249</v>
      </c>
      <c r="F53" s="47" t="s">
        <v>10</v>
      </c>
      <c r="G53" s="40" t="s">
        <v>87</v>
      </c>
      <c r="H53" s="75" t="s">
        <v>18</v>
      </c>
      <c r="I53" s="36">
        <v>71.400000000000006</v>
      </c>
      <c r="J53" s="37">
        <v>836.6</v>
      </c>
      <c r="K53" s="38">
        <v>250</v>
      </c>
      <c r="L53" s="38">
        <f t="shared" si="15"/>
        <v>2213.4</v>
      </c>
      <c r="M53" s="38">
        <f t="shared" si="16"/>
        <v>1086.5999999999999</v>
      </c>
      <c r="N53" s="39">
        <f t="shared" si="10"/>
        <v>17800.2</v>
      </c>
      <c r="O53" s="19" t="s">
        <v>135</v>
      </c>
      <c r="P53" s="60">
        <f t="shared" si="11"/>
        <v>1483.3500000000001</v>
      </c>
      <c r="T53" s="39">
        <f t="shared" si="12"/>
        <v>12057.2</v>
      </c>
      <c r="U53" s="115">
        <f t="shared" si="6"/>
        <v>1004.7666666666668</v>
      </c>
      <c r="V53" s="74">
        <f t="shared" si="18"/>
        <v>5743</v>
      </c>
      <c r="W53" s="73">
        <f t="shared" si="7"/>
        <v>478.58333333333331</v>
      </c>
      <c r="X53" s="158">
        <f t="shared" si="19"/>
        <v>1483.3500000000001</v>
      </c>
      <c r="Y53" s="158"/>
    </row>
    <row r="54" spans="1:25" ht="16.5" x14ac:dyDescent="0.3">
      <c r="A54" s="22"/>
      <c r="B54" s="23"/>
      <c r="C54" s="31">
        <f t="shared" si="17"/>
        <v>35</v>
      </c>
      <c r="D54" s="32">
        <v>9901355144</v>
      </c>
      <c r="E54" s="35" t="s">
        <v>250</v>
      </c>
      <c r="F54" s="47" t="s">
        <v>10</v>
      </c>
      <c r="G54" s="40" t="s">
        <v>87</v>
      </c>
      <c r="H54" s="76" t="s">
        <v>20</v>
      </c>
      <c r="I54" s="36">
        <v>71.400000000000006</v>
      </c>
      <c r="J54" s="37">
        <v>836.6</v>
      </c>
      <c r="K54" s="38">
        <v>250</v>
      </c>
      <c r="L54" s="38">
        <f t="shared" si="15"/>
        <v>2213.4</v>
      </c>
      <c r="M54" s="38">
        <f t="shared" si="16"/>
        <v>1086.5999999999999</v>
      </c>
      <c r="N54" s="39">
        <f t="shared" si="10"/>
        <v>17800.2</v>
      </c>
      <c r="O54" s="19" t="s">
        <v>136</v>
      </c>
      <c r="P54" s="60">
        <f t="shared" si="11"/>
        <v>1483.3500000000001</v>
      </c>
      <c r="T54" s="39">
        <f t="shared" si="12"/>
        <v>12057.2</v>
      </c>
      <c r="U54" s="115">
        <f t="shared" si="6"/>
        <v>1004.7666666666668</v>
      </c>
      <c r="V54" s="74">
        <f t="shared" si="18"/>
        <v>5743</v>
      </c>
      <c r="W54" s="73">
        <f t="shared" si="7"/>
        <v>478.58333333333331</v>
      </c>
      <c r="X54" s="158">
        <f t="shared" si="19"/>
        <v>1483.3500000000001</v>
      </c>
      <c r="Y54" s="158"/>
    </row>
    <row r="55" spans="1:25" ht="16.5" x14ac:dyDescent="0.3">
      <c r="A55" s="22"/>
      <c r="B55" s="23"/>
      <c r="C55" s="31">
        <f t="shared" si="17"/>
        <v>36</v>
      </c>
      <c r="D55" s="32">
        <v>9901451122</v>
      </c>
      <c r="E55" s="35" t="s">
        <v>251</v>
      </c>
      <c r="F55" s="47" t="s">
        <v>10</v>
      </c>
      <c r="G55" s="40" t="s">
        <v>87</v>
      </c>
      <c r="H55" s="75" t="s">
        <v>21</v>
      </c>
      <c r="I55" s="36">
        <v>71.400000000000006</v>
      </c>
      <c r="J55" s="37">
        <v>836.6</v>
      </c>
      <c r="K55" s="38">
        <v>250</v>
      </c>
      <c r="L55" s="38">
        <f t="shared" si="15"/>
        <v>2213.4</v>
      </c>
      <c r="M55" s="38">
        <f t="shared" si="16"/>
        <v>1086.5999999999999</v>
      </c>
      <c r="N55" s="39">
        <f t="shared" si="10"/>
        <v>17800.2</v>
      </c>
      <c r="O55" s="19"/>
      <c r="P55" s="60">
        <f t="shared" si="11"/>
        <v>1483.3500000000001</v>
      </c>
      <c r="T55" s="39">
        <f t="shared" si="12"/>
        <v>12057.2</v>
      </c>
      <c r="U55" s="115">
        <f t="shared" si="6"/>
        <v>1004.7666666666668</v>
      </c>
      <c r="V55" s="74">
        <f t="shared" si="18"/>
        <v>5743</v>
      </c>
      <c r="W55" s="73">
        <f t="shared" si="7"/>
        <v>478.58333333333331</v>
      </c>
      <c r="X55" s="158">
        <f t="shared" si="19"/>
        <v>1483.3500000000001</v>
      </c>
      <c r="Y55" s="158"/>
    </row>
    <row r="56" spans="1:25" ht="16.5" x14ac:dyDescent="0.3">
      <c r="A56" s="22"/>
      <c r="B56" s="23"/>
      <c r="C56" s="31">
        <f t="shared" si="17"/>
        <v>37</v>
      </c>
      <c r="D56" s="32">
        <v>9901110190</v>
      </c>
      <c r="E56" s="35" t="s">
        <v>252</v>
      </c>
      <c r="F56" s="47" t="s">
        <v>10</v>
      </c>
      <c r="G56" s="40" t="s">
        <v>87</v>
      </c>
      <c r="H56" s="78" t="s">
        <v>23</v>
      </c>
      <c r="I56" s="36">
        <v>71.400000000000006</v>
      </c>
      <c r="J56" s="37">
        <v>836.6</v>
      </c>
      <c r="K56" s="38">
        <v>250</v>
      </c>
      <c r="L56" s="38">
        <f t="shared" si="15"/>
        <v>2213.4</v>
      </c>
      <c r="M56" s="38">
        <f t="shared" si="16"/>
        <v>1086.5999999999999</v>
      </c>
      <c r="N56" s="39">
        <f t="shared" si="10"/>
        <v>17800.2</v>
      </c>
      <c r="O56" s="19" t="s">
        <v>185</v>
      </c>
      <c r="P56" s="60">
        <f t="shared" si="11"/>
        <v>1483.3500000000001</v>
      </c>
      <c r="T56" s="39">
        <f t="shared" si="12"/>
        <v>12057.2</v>
      </c>
      <c r="U56" s="115">
        <f t="shared" si="6"/>
        <v>1004.7666666666668</v>
      </c>
      <c r="V56" s="74">
        <f t="shared" si="18"/>
        <v>5743</v>
      </c>
      <c r="W56" s="73">
        <f t="shared" si="7"/>
        <v>478.58333333333331</v>
      </c>
      <c r="X56" s="158">
        <f t="shared" si="19"/>
        <v>1483.3500000000001</v>
      </c>
      <c r="Y56" s="158"/>
    </row>
    <row r="57" spans="1:25" ht="16.5" x14ac:dyDescent="0.3">
      <c r="A57" s="22"/>
      <c r="B57" s="23"/>
      <c r="C57" s="31">
        <f t="shared" si="17"/>
        <v>38</v>
      </c>
      <c r="D57" s="32">
        <v>9901001016</v>
      </c>
      <c r="E57" s="35" t="s">
        <v>253</v>
      </c>
      <c r="F57" s="47" t="s">
        <v>10</v>
      </c>
      <c r="G57" s="40" t="s">
        <v>87</v>
      </c>
      <c r="H57" s="78" t="s">
        <v>24</v>
      </c>
      <c r="I57" s="36">
        <v>71.400000000000006</v>
      </c>
      <c r="J57" s="37">
        <v>836.6</v>
      </c>
      <c r="K57" s="38">
        <v>250</v>
      </c>
      <c r="L57" s="38">
        <f t="shared" si="15"/>
        <v>2213.4</v>
      </c>
      <c r="M57" s="38">
        <f t="shared" si="16"/>
        <v>1086.5999999999999</v>
      </c>
      <c r="N57" s="39">
        <f t="shared" si="10"/>
        <v>17800.2</v>
      </c>
      <c r="O57" s="19"/>
      <c r="P57" s="60">
        <f t="shared" si="11"/>
        <v>1483.3500000000001</v>
      </c>
      <c r="T57" s="39">
        <f t="shared" si="12"/>
        <v>12057.2</v>
      </c>
      <c r="U57" s="115">
        <f t="shared" si="6"/>
        <v>1004.7666666666668</v>
      </c>
      <c r="V57" s="74">
        <f t="shared" si="18"/>
        <v>5743</v>
      </c>
      <c r="W57" s="73">
        <f t="shared" si="7"/>
        <v>478.58333333333331</v>
      </c>
      <c r="X57" s="158">
        <f t="shared" si="19"/>
        <v>1483.3500000000001</v>
      </c>
      <c r="Y57" s="158"/>
    </row>
    <row r="58" spans="1:25" ht="16.5" x14ac:dyDescent="0.3">
      <c r="A58" s="22"/>
      <c r="B58" s="23"/>
      <c r="C58" s="31">
        <f t="shared" si="17"/>
        <v>39</v>
      </c>
      <c r="D58" s="32">
        <v>9901000969</v>
      </c>
      <c r="E58" s="35" t="s">
        <v>254</v>
      </c>
      <c r="F58" s="47" t="s">
        <v>10</v>
      </c>
      <c r="G58" s="40" t="s">
        <v>87</v>
      </c>
      <c r="H58" s="78" t="s">
        <v>25</v>
      </c>
      <c r="I58" s="36">
        <v>71.400000000000006</v>
      </c>
      <c r="J58" s="37">
        <v>836.6</v>
      </c>
      <c r="K58" s="38">
        <v>250</v>
      </c>
      <c r="L58" s="38">
        <f t="shared" si="15"/>
        <v>2213.4</v>
      </c>
      <c r="M58" s="38">
        <f t="shared" si="16"/>
        <v>1086.5999999999999</v>
      </c>
      <c r="N58" s="39">
        <f t="shared" si="10"/>
        <v>17800.2</v>
      </c>
      <c r="O58" s="19"/>
      <c r="P58" s="60">
        <f t="shared" si="11"/>
        <v>1483.3500000000001</v>
      </c>
      <c r="T58" s="39">
        <f t="shared" si="12"/>
        <v>12057.2</v>
      </c>
      <c r="U58" s="115">
        <f t="shared" si="6"/>
        <v>1004.7666666666668</v>
      </c>
      <c r="V58" s="74">
        <f t="shared" si="18"/>
        <v>5743</v>
      </c>
      <c r="W58" s="73">
        <f t="shared" si="7"/>
        <v>478.58333333333331</v>
      </c>
      <c r="X58" s="158">
        <f t="shared" si="19"/>
        <v>1483.3500000000001</v>
      </c>
      <c r="Y58" s="158"/>
    </row>
    <row r="59" spans="1:25" ht="16.5" x14ac:dyDescent="0.3">
      <c r="A59" s="22"/>
      <c r="B59" s="23"/>
      <c r="C59" s="31">
        <f t="shared" si="17"/>
        <v>40</v>
      </c>
      <c r="D59" s="32">
        <v>9901197067</v>
      </c>
      <c r="E59" s="35" t="s">
        <v>255</v>
      </c>
      <c r="F59" s="47" t="s">
        <v>10</v>
      </c>
      <c r="G59" s="40" t="s">
        <v>87</v>
      </c>
      <c r="H59" s="76" t="s">
        <v>26</v>
      </c>
      <c r="I59" s="36">
        <v>71.400000000000006</v>
      </c>
      <c r="J59" s="37">
        <v>836.6</v>
      </c>
      <c r="K59" s="38">
        <v>250</v>
      </c>
      <c r="L59" s="38">
        <f t="shared" si="15"/>
        <v>2213.4</v>
      </c>
      <c r="M59" s="38">
        <f t="shared" si="16"/>
        <v>1086.5999999999999</v>
      </c>
      <c r="N59" s="39">
        <f t="shared" si="10"/>
        <v>17800.2</v>
      </c>
      <c r="O59" s="19"/>
      <c r="P59" s="60">
        <f t="shared" si="11"/>
        <v>1483.3500000000001</v>
      </c>
      <c r="T59" s="39">
        <f t="shared" si="12"/>
        <v>12057.2</v>
      </c>
      <c r="U59" s="115">
        <f t="shared" si="6"/>
        <v>1004.7666666666668</v>
      </c>
      <c r="V59" s="74">
        <f t="shared" si="18"/>
        <v>5743</v>
      </c>
      <c r="W59" s="73">
        <f t="shared" si="7"/>
        <v>478.58333333333331</v>
      </c>
      <c r="X59" s="158">
        <f t="shared" si="19"/>
        <v>1483.3500000000001</v>
      </c>
      <c r="Y59" s="158"/>
    </row>
    <row r="60" spans="1:25" ht="16.5" x14ac:dyDescent="0.3">
      <c r="A60" s="22"/>
      <c r="B60" s="23"/>
      <c r="C60" s="31">
        <f t="shared" si="17"/>
        <v>41</v>
      </c>
      <c r="D60" s="32">
        <v>9901001044</v>
      </c>
      <c r="E60" s="35" t="s">
        <v>256</v>
      </c>
      <c r="F60" s="47" t="s">
        <v>10</v>
      </c>
      <c r="G60" s="40" t="s">
        <v>87</v>
      </c>
      <c r="H60" s="78" t="s">
        <v>27</v>
      </c>
      <c r="I60" s="36">
        <v>71.400000000000006</v>
      </c>
      <c r="J60" s="37">
        <v>836.6</v>
      </c>
      <c r="K60" s="38">
        <v>250</v>
      </c>
      <c r="L60" s="38">
        <f t="shared" si="15"/>
        <v>2213.4</v>
      </c>
      <c r="M60" s="38">
        <f t="shared" si="16"/>
        <v>1086.5999999999999</v>
      </c>
      <c r="N60" s="39">
        <f t="shared" si="10"/>
        <v>17800.2</v>
      </c>
      <c r="O60" s="19" t="s">
        <v>137</v>
      </c>
      <c r="P60" s="60">
        <f t="shared" si="11"/>
        <v>1483.3500000000001</v>
      </c>
      <c r="T60" s="39">
        <f t="shared" si="12"/>
        <v>12057.2</v>
      </c>
      <c r="U60" s="115">
        <f t="shared" si="6"/>
        <v>1004.7666666666668</v>
      </c>
      <c r="V60" s="74">
        <f t="shared" si="18"/>
        <v>5743</v>
      </c>
      <c r="W60" s="73">
        <f t="shared" si="7"/>
        <v>478.58333333333331</v>
      </c>
      <c r="X60" s="158">
        <f t="shared" si="19"/>
        <v>1483.3500000000001</v>
      </c>
      <c r="Y60" s="158"/>
    </row>
    <row r="61" spans="1:25" ht="16.5" x14ac:dyDescent="0.3">
      <c r="A61" s="22"/>
      <c r="B61" s="23"/>
      <c r="C61" s="31">
        <f t="shared" si="17"/>
        <v>42</v>
      </c>
      <c r="D61" s="32">
        <v>9901533112</v>
      </c>
      <c r="E61" s="35" t="s">
        <v>257</v>
      </c>
      <c r="F61" s="47" t="s">
        <v>10</v>
      </c>
      <c r="G61" s="40" t="s">
        <v>87</v>
      </c>
      <c r="H61" s="79" t="s">
        <v>206</v>
      </c>
      <c r="I61" s="36">
        <v>71.400000000000006</v>
      </c>
      <c r="J61" s="37">
        <v>836.6</v>
      </c>
      <c r="K61" s="38">
        <v>250</v>
      </c>
      <c r="L61" s="38">
        <f t="shared" si="15"/>
        <v>2213.4</v>
      </c>
      <c r="M61" s="38">
        <f t="shared" si="16"/>
        <v>1086.5999999999999</v>
      </c>
      <c r="N61" s="39">
        <f t="shared" si="10"/>
        <v>17800.2</v>
      </c>
      <c r="O61" s="19" t="s">
        <v>139</v>
      </c>
      <c r="P61" s="60">
        <f t="shared" si="11"/>
        <v>1483.3500000000001</v>
      </c>
      <c r="T61" s="39">
        <f t="shared" si="12"/>
        <v>12057.2</v>
      </c>
      <c r="U61" s="115">
        <f t="shared" si="6"/>
        <v>1004.7666666666668</v>
      </c>
      <c r="V61" s="74">
        <f t="shared" si="18"/>
        <v>5743</v>
      </c>
      <c r="W61" s="73">
        <f t="shared" si="7"/>
        <v>478.58333333333331</v>
      </c>
      <c r="X61" s="158">
        <f t="shared" si="19"/>
        <v>1483.3500000000001</v>
      </c>
      <c r="Y61" s="158"/>
    </row>
    <row r="62" spans="1:25" ht="16.5" x14ac:dyDescent="0.3">
      <c r="A62" s="22"/>
      <c r="B62" s="23"/>
      <c r="C62" s="31">
        <f t="shared" si="17"/>
        <v>43</v>
      </c>
      <c r="D62" s="32">
        <v>9901377158</v>
      </c>
      <c r="E62" s="35" t="s">
        <v>258</v>
      </c>
      <c r="F62" s="47" t="s">
        <v>10</v>
      </c>
      <c r="G62" s="40" t="s">
        <v>87</v>
      </c>
      <c r="H62" s="78" t="s">
        <v>29</v>
      </c>
      <c r="I62" s="36">
        <v>71.400000000000006</v>
      </c>
      <c r="J62" s="37">
        <v>836.6</v>
      </c>
      <c r="K62" s="38">
        <v>250</v>
      </c>
      <c r="L62" s="38">
        <f t="shared" si="15"/>
        <v>2213.4</v>
      </c>
      <c r="M62" s="38">
        <f t="shared" si="16"/>
        <v>1086.5999999999999</v>
      </c>
      <c r="N62" s="39">
        <f t="shared" si="10"/>
        <v>17800.2</v>
      </c>
      <c r="O62" s="19"/>
      <c r="P62" s="60">
        <f t="shared" si="11"/>
        <v>1483.3500000000001</v>
      </c>
      <c r="T62" s="39">
        <f t="shared" si="12"/>
        <v>12057.2</v>
      </c>
      <c r="U62" s="115">
        <f t="shared" si="6"/>
        <v>1004.7666666666668</v>
      </c>
      <c r="V62" s="74">
        <f t="shared" si="18"/>
        <v>5743</v>
      </c>
      <c r="W62" s="73">
        <f t="shared" si="7"/>
        <v>478.58333333333331</v>
      </c>
      <c r="X62" s="158">
        <f t="shared" si="19"/>
        <v>1483.3500000000001</v>
      </c>
      <c r="Y62" s="158"/>
    </row>
    <row r="63" spans="1:25" ht="16.5" x14ac:dyDescent="0.3">
      <c r="A63" s="22"/>
      <c r="B63" s="23"/>
      <c r="C63" s="31">
        <f t="shared" si="17"/>
        <v>44</v>
      </c>
      <c r="D63" s="32">
        <v>9901381938</v>
      </c>
      <c r="E63" s="35" t="s">
        <v>259</v>
      </c>
      <c r="F63" s="47" t="s">
        <v>10</v>
      </c>
      <c r="G63" s="40" t="s">
        <v>87</v>
      </c>
      <c r="H63" s="78" t="s">
        <v>32</v>
      </c>
      <c r="I63" s="36">
        <v>71.400000000000006</v>
      </c>
      <c r="J63" s="37">
        <v>836.6</v>
      </c>
      <c r="K63" s="38">
        <v>250</v>
      </c>
      <c r="L63" s="38">
        <f t="shared" si="15"/>
        <v>2213.4</v>
      </c>
      <c r="M63" s="38">
        <f t="shared" si="16"/>
        <v>1086.5999999999999</v>
      </c>
      <c r="N63" s="39">
        <f t="shared" si="10"/>
        <v>17800.2</v>
      </c>
      <c r="O63" s="19"/>
      <c r="P63" s="60">
        <f t="shared" si="11"/>
        <v>1483.3500000000001</v>
      </c>
      <c r="T63" s="39">
        <f t="shared" si="12"/>
        <v>12057.2</v>
      </c>
      <c r="U63" s="115">
        <f t="shared" si="6"/>
        <v>1004.7666666666668</v>
      </c>
      <c r="V63" s="74">
        <f t="shared" si="18"/>
        <v>5743</v>
      </c>
      <c r="W63" s="73">
        <f t="shared" si="7"/>
        <v>478.58333333333331</v>
      </c>
      <c r="X63" s="158">
        <f t="shared" si="19"/>
        <v>1483.3500000000001</v>
      </c>
      <c r="Y63" s="158"/>
    </row>
    <row r="64" spans="1:25" ht="16.5" x14ac:dyDescent="0.3">
      <c r="A64" s="22"/>
      <c r="B64" s="23"/>
      <c r="C64" s="31">
        <f t="shared" si="17"/>
        <v>45</v>
      </c>
      <c r="D64" s="32">
        <v>990099359</v>
      </c>
      <c r="E64" s="35" t="s">
        <v>260</v>
      </c>
      <c r="F64" s="47" t="s">
        <v>10</v>
      </c>
      <c r="G64" s="40" t="s">
        <v>87</v>
      </c>
      <c r="H64" s="78" t="s">
        <v>33</v>
      </c>
      <c r="I64" s="36">
        <v>71.400000000000006</v>
      </c>
      <c r="J64" s="37">
        <v>836.6</v>
      </c>
      <c r="K64" s="38">
        <v>250</v>
      </c>
      <c r="L64" s="38">
        <f t="shared" si="15"/>
        <v>2213.4</v>
      </c>
      <c r="M64" s="38">
        <f t="shared" si="16"/>
        <v>1086.5999999999999</v>
      </c>
      <c r="N64" s="39">
        <f t="shared" si="10"/>
        <v>17800.2</v>
      </c>
      <c r="O64" s="19" t="s">
        <v>183</v>
      </c>
      <c r="P64" s="60">
        <f t="shared" si="11"/>
        <v>1483.3500000000001</v>
      </c>
      <c r="T64" s="39">
        <f t="shared" si="12"/>
        <v>12057.2</v>
      </c>
      <c r="U64" s="115">
        <f t="shared" si="6"/>
        <v>1004.7666666666668</v>
      </c>
      <c r="V64" s="74">
        <f t="shared" si="18"/>
        <v>5743</v>
      </c>
      <c r="W64" s="73">
        <f t="shared" si="7"/>
        <v>478.58333333333331</v>
      </c>
      <c r="X64" s="158">
        <f t="shared" si="19"/>
        <v>1483.3500000000001</v>
      </c>
      <c r="Y64" s="158"/>
    </row>
    <row r="65" spans="1:25" ht="16.5" x14ac:dyDescent="0.3">
      <c r="A65" s="22"/>
      <c r="B65" s="23"/>
      <c r="C65" s="31">
        <f t="shared" si="17"/>
        <v>46</v>
      </c>
      <c r="D65" s="32">
        <v>9901355143</v>
      </c>
      <c r="E65" s="35" t="s">
        <v>261</v>
      </c>
      <c r="F65" s="47" t="s">
        <v>10</v>
      </c>
      <c r="G65" s="40" t="s">
        <v>87</v>
      </c>
      <c r="H65" s="76" t="s">
        <v>106</v>
      </c>
      <c r="I65" s="36">
        <v>71.400000000000006</v>
      </c>
      <c r="J65" s="37">
        <v>836.6</v>
      </c>
      <c r="K65" s="38">
        <v>250</v>
      </c>
      <c r="L65" s="38">
        <f t="shared" si="15"/>
        <v>2213.4</v>
      </c>
      <c r="M65" s="38">
        <f t="shared" si="16"/>
        <v>1086.5999999999999</v>
      </c>
      <c r="N65" s="39">
        <f t="shared" si="10"/>
        <v>17800.2</v>
      </c>
      <c r="O65" s="19" t="s">
        <v>182</v>
      </c>
      <c r="P65" s="60">
        <f t="shared" si="11"/>
        <v>1483.3500000000001</v>
      </c>
      <c r="T65" s="39">
        <f t="shared" si="12"/>
        <v>12057.2</v>
      </c>
      <c r="U65" s="115">
        <f t="shared" si="6"/>
        <v>1004.7666666666668</v>
      </c>
      <c r="V65" s="74">
        <f t="shared" si="18"/>
        <v>5743</v>
      </c>
      <c r="W65" s="73">
        <f t="shared" si="7"/>
        <v>478.58333333333331</v>
      </c>
      <c r="X65" s="158">
        <f t="shared" si="19"/>
        <v>1483.3500000000001</v>
      </c>
      <c r="Y65" s="158"/>
    </row>
    <row r="66" spans="1:25" ht="16.5" x14ac:dyDescent="0.3">
      <c r="A66" s="22"/>
      <c r="B66" s="23"/>
      <c r="C66" s="31">
        <f t="shared" si="17"/>
        <v>47</v>
      </c>
      <c r="D66" s="32">
        <v>9901390586</v>
      </c>
      <c r="E66" s="35" t="s">
        <v>262</v>
      </c>
      <c r="F66" s="47" t="s">
        <v>10</v>
      </c>
      <c r="G66" s="40" t="s">
        <v>87</v>
      </c>
      <c r="H66" s="80" t="s">
        <v>35</v>
      </c>
      <c r="I66" s="36">
        <v>71.400000000000006</v>
      </c>
      <c r="J66" s="37">
        <v>836.6</v>
      </c>
      <c r="K66" s="38">
        <v>250</v>
      </c>
      <c r="L66" s="38">
        <f t="shared" si="15"/>
        <v>2213.4</v>
      </c>
      <c r="M66" s="38">
        <f t="shared" si="16"/>
        <v>1086.5999999999999</v>
      </c>
      <c r="N66" s="39">
        <f t="shared" si="10"/>
        <v>17800.2</v>
      </c>
      <c r="O66" s="3"/>
      <c r="P66" s="60">
        <f t="shared" si="11"/>
        <v>1483.3500000000001</v>
      </c>
      <c r="Q66" s="13"/>
      <c r="R66" s="13"/>
      <c r="S66" s="13"/>
      <c r="T66" s="39">
        <f t="shared" si="12"/>
        <v>12057.2</v>
      </c>
      <c r="U66" s="115">
        <f t="shared" si="6"/>
        <v>1004.7666666666668</v>
      </c>
      <c r="V66" s="74">
        <f t="shared" si="18"/>
        <v>5743</v>
      </c>
      <c r="W66" s="73">
        <f t="shared" si="7"/>
        <v>478.58333333333331</v>
      </c>
      <c r="X66" s="158">
        <f t="shared" si="19"/>
        <v>1483.3500000000001</v>
      </c>
      <c r="Y66" s="158"/>
    </row>
    <row r="67" spans="1:25" ht="16.5" x14ac:dyDescent="0.3">
      <c r="A67" s="22"/>
      <c r="B67" s="23"/>
      <c r="C67" s="31">
        <f t="shared" si="17"/>
        <v>48</v>
      </c>
      <c r="D67" s="32">
        <v>9901053470</v>
      </c>
      <c r="E67" s="35" t="s">
        <v>263</v>
      </c>
      <c r="F67" s="47" t="s">
        <v>10</v>
      </c>
      <c r="G67" s="40" t="s">
        <v>87</v>
      </c>
      <c r="H67" s="76" t="s">
        <v>98</v>
      </c>
      <c r="I67" s="36">
        <v>71.400000000000006</v>
      </c>
      <c r="J67" s="37">
        <v>836.6</v>
      </c>
      <c r="K67" s="38">
        <v>250</v>
      </c>
      <c r="L67" s="38">
        <f t="shared" si="15"/>
        <v>2213.4</v>
      </c>
      <c r="M67" s="38">
        <f t="shared" si="16"/>
        <v>1086.5999999999999</v>
      </c>
      <c r="N67" s="39">
        <f t="shared" si="10"/>
        <v>17800.2</v>
      </c>
      <c r="O67" s="3" t="s">
        <v>138</v>
      </c>
      <c r="P67" s="60">
        <f t="shared" si="11"/>
        <v>1483.3500000000001</v>
      </c>
      <c r="Q67" s="13"/>
      <c r="R67" s="13"/>
      <c r="S67" s="13"/>
      <c r="T67" s="39">
        <f t="shared" si="12"/>
        <v>12057.2</v>
      </c>
      <c r="U67" s="115">
        <f t="shared" si="6"/>
        <v>1004.7666666666668</v>
      </c>
      <c r="V67" s="74">
        <f t="shared" si="18"/>
        <v>5743</v>
      </c>
      <c r="W67" s="73">
        <f t="shared" si="7"/>
        <v>478.58333333333331</v>
      </c>
      <c r="X67" s="158">
        <f t="shared" si="19"/>
        <v>1483.3500000000001</v>
      </c>
      <c r="Y67" s="158"/>
    </row>
    <row r="68" spans="1:25" ht="16.5" x14ac:dyDescent="0.3">
      <c r="A68" s="22"/>
      <c r="B68" s="23"/>
      <c r="C68" s="31">
        <f t="shared" si="17"/>
        <v>49</v>
      </c>
      <c r="D68" s="32">
        <v>9901489141</v>
      </c>
      <c r="E68" s="35" t="s">
        <v>264</v>
      </c>
      <c r="F68" s="47" t="s">
        <v>10</v>
      </c>
      <c r="G68" s="40" t="s">
        <v>85</v>
      </c>
      <c r="H68" s="76" t="s">
        <v>188</v>
      </c>
      <c r="I68" s="36">
        <v>71.400000000000006</v>
      </c>
      <c r="J68" s="37">
        <v>836.6</v>
      </c>
      <c r="K68" s="38">
        <v>250</v>
      </c>
      <c r="L68" s="38">
        <f t="shared" si="15"/>
        <v>2213.4</v>
      </c>
      <c r="M68" s="38">
        <f t="shared" si="16"/>
        <v>1086.5999999999999</v>
      </c>
      <c r="N68" s="39">
        <f t="shared" si="10"/>
        <v>17800.2</v>
      </c>
      <c r="O68" s="19" t="s">
        <v>127</v>
      </c>
      <c r="P68" s="60">
        <f t="shared" si="11"/>
        <v>1483.3500000000001</v>
      </c>
      <c r="T68" s="39">
        <f t="shared" si="12"/>
        <v>12057.2</v>
      </c>
      <c r="U68" s="115">
        <f t="shared" si="6"/>
        <v>1004.7666666666668</v>
      </c>
      <c r="V68" s="74">
        <f t="shared" si="18"/>
        <v>5743</v>
      </c>
      <c r="W68" s="73">
        <f t="shared" si="7"/>
        <v>478.58333333333331</v>
      </c>
      <c r="X68" s="158">
        <f t="shared" si="19"/>
        <v>1483.3500000000001</v>
      </c>
      <c r="Y68" s="158"/>
    </row>
    <row r="69" spans="1:25" s="13" customFormat="1" ht="16.5" x14ac:dyDescent="0.3">
      <c r="A69" s="22"/>
      <c r="B69" s="22"/>
      <c r="C69" s="31">
        <f t="shared" si="17"/>
        <v>50</v>
      </c>
      <c r="D69" s="32">
        <v>9901300745</v>
      </c>
      <c r="E69" s="35" t="s">
        <v>265</v>
      </c>
      <c r="F69" s="47" t="s">
        <v>10</v>
      </c>
      <c r="G69" s="40" t="s">
        <v>88</v>
      </c>
      <c r="H69" s="75" t="s">
        <v>74</v>
      </c>
      <c r="I69" s="49">
        <v>71.400000000000006</v>
      </c>
      <c r="J69" s="37">
        <v>836.6</v>
      </c>
      <c r="K69" s="38">
        <v>250</v>
      </c>
      <c r="L69" s="38">
        <f t="shared" si="15"/>
        <v>2213.4</v>
      </c>
      <c r="M69" s="38">
        <f t="shared" si="16"/>
        <v>1086.5999999999999</v>
      </c>
      <c r="N69" s="39">
        <f t="shared" si="10"/>
        <v>17800.2</v>
      </c>
      <c r="O69" s="19" t="s">
        <v>140</v>
      </c>
      <c r="P69" s="60">
        <f t="shared" si="11"/>
        <v>1483.3500000000001</v>
      </c>
      <c r="Q69" s="2"/>
      <c r="R69" s="2"/>
      <c r="S69" s="2"/>
      <c r="T69" s="39">
        <f t="shared" si="12"/>
        <v>12057.2</v>
      </c>
      <c r="U69" s="115">
        <f t="shared" si="6"/>
        <v>1004.7666666666668</v>
      </c>
      <c r="V69" s="74">
        <f t="shared" si="18"/>
        <v>5743</v>
      </c>
      <c r="W69" s="73">
        <f t="shared" si="7"/>
        <v>478.58333333333331</v>
      </c>
      <c r="X69" s="158">
        <f t="shared" si="19"/>
        <v>1483.3500000000001</v>
      </c>
      <c r="Y69" s="158"/>
    </row>
    <row r="70" spans="1:25" s="13" customFormat="1" ht="16.5" x14ac:dyDescent="0.3">
      <c r="A70" s="22"/>
      <c r="B70" s="22"/>
      <c r="C70" s="31">
        <f t="shared" si="17"/>
        <v>51</v>
      </c>
      <c r="D70" s="32">
        <v>990099265</v>
      </c>
      <c r="E70" s="35" t="s">
        <v>266</v>
      </c>
      <c r="F70" s="47" t="s">
        <v>194</v>
      </c>
      <c r="G70" s="40" t="s">
        <v>88</v>
      </c>
      <c r="H70" s="75" t="s">
        <v>72</v>
      </c>
      <c r="I70" s="36">
        <v>71.400000000000006</v>
      </c>
      <c r="J70" s="37">
        <v>836.6</v>
      </c>
      <c r="K70" s="38">
        <v>250</v>
      </c>
      <c r="L70" s="38">
        <f t="shared" si="15"/>
        <v>2213.4</v>
      </c>
      <c r="M70" s="38">
        <f t="shared" si="16"/>
        <v>1086.5999999999999</v>
      </c>
      <c r="N70" s="39">
        <f t="shared" si="10"/>
        <v>17800.2</v>
      </c>
      <c r="O70" s="19" t="s">
        <v>141</v>
      </c>
      <c r="P70" s="60">
        <f t="shared" si="11"/>
        <v>1483.3500000000001</v>
      </c>
      <c r="Q70" s="2"/>
      <c r="R70" s="2"/>
      <c r="S70" s="2"/>
      <c r="T70" s="39">
        <f t="shared" si="12"/>
        <v>12057.2</v>
      </c>
      <c r="U70" s="115">
        <f t="shared" si="6"/>
        <v>1004.7666666666668</v>
      </c>
      <c r="V70" s="74">
        <f t="shared" si="18"/>
        <v>5743</v>
      </c>
      <c r="W70" s="73">
        <f t="shared" si="7"/>
        <v>478.58333333333331</v>
      </c>
      <c r="X70" s="158">
        <f t="shared" si="19"/>
        <v>1483.3500000000001</v>
      </c>
      <c r="Y70" s="158"/>
    </row>
    <row r="71" spans="1:25" ht="16.5" x14ac:dyDescent="0.3">
      <c r="A71" s="22"/>
      <c r="B71" s="23"/>
      <c r="C71" s="31">
        <f t="shared" si="17"/>
        <v>52</v>
      </c>
      <c r="D71" s="32">
        <v>9901402381</v>
      </c>
      <c r="E71" s="35" t="s">
        <v>267</v>
      </c>
      <c r="F71" s="47" t="s">
        <v>10</v>
      </c>
      <c r="G71" s="40" t="s">
        <v>88</v>
      </c>
      <c r="H71" s="78" t="s">
        <v>73</v>
      </c>
      <c r="I71" s="36">
        <v>71.400000000000006</v>
      </c>
      <c r="J71" s="37">
        <v>836.6</v>
      </c>
      <c r="K71" s="38">
        <v>250</v>
      </c>
      <c r="L71" s="38">
        <f t="shared" si="15"/>
        <v>2213.4</v>
      </c>
      <c r="M71" s="38">
        <f t="shared" si="16"/>
        <v>1086.5999999999999</v>
      </c>
      <c r="N71" s="39">
        <f t="shared" si="10"/>
        <v>17800.2</v>
      </c>
      <c r="O71" s="19" t="s">
        <v>142</v>
      </c>
      <c r="P71" s="60">
        <f t="shared" si="11"/>
        <v>1483.3500000000001</v>
      </c>
      <c r="T71" s="39">
        <f t="shared" si="12"/>
        <v>12057.2</v>
      </c>
      <c r="U71" s="115">
        <f t="shared" si="6"/>
        <v>1004.7666666666668</v>
      </c>
      <c r="V71" s="74">
        <f t="shared" si="18"/>
        <v>5743</v>
      </c>
      <c r="W71" s="73">
        <f t="shared" si="7"/>
        <v>478.58333333333331</v>
      </c>
      <c r="X71" s="158">
        <f t="shared" si="19"/>
        <v>1483.3500000000001</v>
      </c>
      <c r="Y71" s="158"/>
    </row>
    <row r="72" spans="1:25" ht="16.5" x14ac:dyDescent="0.3">
      <c r="A72" s="22"/>
      <c r="B72" s="23"/>
      <c r="C72" s="31">
        <f t="shared" si="17"/>
        <v>53</v>
      </c>
      <c r="D72" s="32">
        <v>9901434023</v>
      </c>
      <c r="E72" s="35" t="s">
        <v>268</v>
      </c>
      <c r="F72" s="47" t="s">
        <v>10</v>
      </c>
      <c r="G72" s="40" t="s">
        <v>88</v>
      </c>
      <c r="H72" s="78" t="s">
        <v>34</v>
      </c>
      <c r="I72" s="36">
        <v>71.400000000000006</v>
      </c>
      <c r="J72" s="37">
        <v>836.6</v>
      </c>
      <c r="K72" s="38">
        <v>250</v>
      </c>
      <c r="L72" s="38">
        <f t="shared" si="15"/>
        <v>2213.4</v>
      </c>
      <c r="M72" s="38">
        <f t="shared" si="16"/>
        <v>1086.5999999999999</v>
      </c>
      <c r="N72" s="39">
        <f t="shared" si="10"/>
        <v>17800.2</v>
      </c>
      <c r="O72" s="19" t="s">
        <v>143</v>
      </c>
      <c r="P72" s="60">
        <f t="shared" si="11"/>
        <v>1483.3500000000001</v>
      </c>
      <c r="T72" s="39">
        <f t="shared" si="12"/>
        <v>12057.2</v>
      </c>
      <c r="U72" s="115">
        <f t="shared" si="6"/>
        <v>1004.7666666666668</v>
      </c>
      <c r="V72" s="74">
        <f t="shared" si="18"/>
        <v>5743</v>
      </c>
      <c r="W72" s="73">
        <f t="shared" si="7"/>
        <v>478.58333333333331</v>
      </c>
      <c r="X72" s="158">
        <f t="shared" si="19"/>
        <v>1483.3500000000001</v>
      </c>
      <c r="Y72" s="158"/>
    </row>
    <row r="73" spans="1:25" ht="16.5" x14ac:dyDescent="0.3">
      <c r="A73" s="22"/>
      <c r="B73" s="23"/>
      <c r="C73" s="31">
        <f t="shared" si="17"/>
        <v>54</v>
      </c>
      <c r="D73" s="32">
        <v>9901405736</v>
      </c>
      <c r="E73" s="35" t="s">
        <v>269</v>
      </c>
      <c r="F73" s="47" t="s">
        <v>10</v>
      </c>
      <c r="G73" s="34" t="s">
        <v>88</v>
      </c>
      <c r="H73" s="80" t="s">
        <v>207</v>
      </c>
      <c r="I73" s="36">
        <v>71.400000000000006</v>
      </c>
      <c r="J73" s="37">
        <v>836.6</v>
      </c>
      <c r="K73" s="38">
        <v>250</v>
      </c>
      <c r="L73" s="38">
        <f t="shared" si="15"/>
        <v>2213.4</v>
      </c>
      <c r="M73" s="38">
        <f t="shared" si="16"/>
        <v>1086.5999999999999</v>
      </c>
      <c r="N73" s="39">
        <f t="shared" ref="N73:N94" si="20">(I73*29+J73)+(I73*28+J73)+(I73*31+J73)+(I73*30+J73)+(I73*31+J73)+(I73*30+J73)</f>
        <v>17800.2</v>
      </c>
      <c r="O73" s="19"/>
      <c r="P73" s="60">
        <f t="shared" ref="P73:P94" si="21">N73/12</f>
        <v>1483.3500000000001</v>
      </c>
      <c r="T73" s="39">
        <f t="shared" ref="T73:T94" si="22">(I73*31+J73)+(I73*30+J73)+(I73*31+J73)+(I73*30+J73)</f>
        <v>12057.2</v>
      </c>
      <c r="U73" s="115">
        <f t="shared" si="6"/>
        <v>1004.7666666666668</v>
      </c>
      <c r="V73" s="74">
        <f t="shared" si="18"/>
        <v>5743</v>
      </c>
      <c r="W73" s="73">
        <f t="shared" si="7"/>
        <v>478.58333333333331</v>
      </c>
      <c r="X73" s="158">
        <f t="shared" si="19"/>
        <v>1483.3500000000001</v>
      </c>
      <c r="Y73" s="158"/>
    </row>
    <row r="74" spans="1:25" ht="16.5" x14ac:dyDescent="0.3">
      <c r="A74" s="22"/>
      <c r="B74" s="23"/>
      <c r="C74" s="31">
        <f t="shared" si="17"/>
        <v>55</v>
      </c>
      <c r="D74" s="32">
        <v>9901451096</v>
      </c>
      <c r="E74" s="35" t="s">
        <v>270</v>
      </c>
      <c r="F74" s="47" t="s">
        <v>10</v>
      </c>
      <c r="G74" s="40" t="s">
        <v>88</v>
      </c>
      <c r="H74" s="81" t="s">
        <v>330</v>
      </c>
      <c r="I74" s="36">
        <v>71.400000000000006</v>
      </c>
      <c r="J74" s="37">
        <v>836.6</v>
      </c>
      <c r="K74" s="38">
        <v>250</v>
      </c>
      <c r="L74" s="38">
        <f t="shared" si="15"/>
        <v>2213.4</v>
      </c>
      <c r="M74" s="38">
        <f t="shared" si="16"/>
        <v>1086.5999999999999</v>
      </c>
      <c r="N74" s="39">
        <f t="shared" si="20"/>
        <v>17800.2</v>
      </c>
      <c r="O74" s="19"/>
      <c r="P74" s="60">
        <f t="shared" si="21"/>
        <v>1483.3500000000001</v>
      </c>
      <c r="T74" s="39">
        <f t="shared" si="22"/>
        <v>12057.2</v>
      </c>
      <c r="U74" s="115">
        <f t="shared" si="6"/>
        <v>1004.7666666666668</v>
      </c>
      <c r="V74" s="74">
        <f t="shared" si="18"/>
        <v>5743</v>
      </c>
      <c r="W74" s="73">
        <f t="shared" si="7"/>
        <v>478.58333333333331</v>
      </c>
      <c r="X74" s="158">
        <f t="shared" si="19"/>
        <v>1483.3500000000001</v>
      </c>
      <c r="Y74" s="158"/>
    </row>
    <row r="75" spans="1:25" ht="14.25" customHeight="1" x14ac:dyDescent="0.3">
      <c r="A75" s="22"/>
      <c r="B75" s="23"/>
      <c r="C75" s="31">
        <f t="shared" si="17"/>
        <v>56</v>
      </c>
      <c r="D75" s="32">
        <v>9901433974</v>
      </c>
      <c r="E75" s="35" t="s">
        <v>271</v>
      </c>
      <c r="F75" s="47" t="s">
        <v>10</v>
      </c>
      <c r="G75" s="40" t="s">
        <v>88</v>
      </c>
      <c r="H75" s="75" t="s">
        <v>36</v>
      </c>
      <c r="I75" s="36">
        <v>71.400000000000006</v>
      </c>
      <c r="J75" s="37">
        <v>836.6</v>
      </c>
      <c r="K75" s="38">
        <v>250</v>
      </c>
      <c r="L75" s="38">
        <f t="shared" si="15"/>
        <v>2213.4</v>
      </c>
      <c r="M75" s="38">
        <f t="shared" si="16"/>
        <v>1086.5999999999999</v>
      </c>
      <c r="N75" s="39">
        <f t="shared" si="20"/>
        <v>17800.2</v>
      </c>
      <c r="O75" s="19"/>
      <c r="P75" s="60">
        <f t="shared" si="21"/>
        <v>1483.3500000000001</v>
      </c>
      <c r="T75" s="39">
        <f t="shared" si="22"/>
        <v>12057.2</v>
      </c>
      <c r="U75" s="115">
        <f t="shared" ref="U75:U137" si="23">+T75/12</f>
        <v>1004.7666666666668</v>
      </c>
      <c r="V75" s="74">
        <f t="shared" si="18"/>
        <v>5743</v>
      </c>
      <c r="W75" s="73">
        <f t="shared" si="7"/>
        <v>478.58333333333331</v>
      </c>
      <c r="X75" s="158">
        <f t="shared" si="19"/>
        <v>1483.3500000000001</v>
      </c>
      <c r="Y75" s="158"/>
    </row>
    <row r="76" spans="1:25" ht="14.25" customHeight="1" x14ac:dyDescent="0.3">
      <c r="A76" s="22"/>
      <c r="B76" s="23"/>
      <c r="C76" s="31">
        <f t="shared" si="17"/>
        <v>57</v>
      </c>
      <c r="D76" s="32">
        <v>9901434026</v>
      </c>
      <c r="E76" s="35" t="s">
        <v>272</v>
      </c>
      <c r="F76" s="47" t="s">
        <v>10</v>
      </c>
      <c r="G76" s="40" t="s">
        <v>88</v>
      </c>
      <c r="H76" s="75" t="s">
        <v>37</v>
      </c>
      <c r="I76" s="36">
        <v>71.400000000000006</v>
      </c>
      <c r="J76" s="37">
        <v>836.6</v>
      </c>
      <c r="K76" s="38">
        <v>250</v>
      </c>
      <c r="L76" s="38">
        <f t="shared" si="15"/>
        <v>2213.4</v>
      </c>
      <c r="M76" s="38">
        <f t="shared" si="16"/>
        <v>1086.5999999999999</v>
      </c>
      <c r="N76" s="39">
        <f t="shared" si="20"/>
        <v>17800.2</v>
      </c>
      <c r="O76" s="19"/>
      <c r="P76" s="60">
        <f t="shared" si="21"/>
        <v>1483.3500000000001</v>
      </c>
      <c r="T76" s="39">
        <f t="shared" si="22"/>
        <v>12057.2</v>
      </c>
      <c r="U76" s="115">
        <f t="shared" si="23"/>
        <v>1004.7666666666668</v>
      </c>
      <c r="V76" s="74">
        <f t="shared" si="18"/>
        <v>5743</v>
      </c>
      <c r="W76" s="73">
        <f t="shared" si="7"/>
        <v>478.58333333333331</v>
      </c>
      <c r="X76" s="158">
        <f t="shared" si="19"/>
        <v>1483.3500000000001</v>
      </c>
      <c r="Y76" s="158"/>
    </row>
    <row r="77" spans="1:25" ht="14.25" customHeight="1" x14ac:dyDescent="0.3">
      <c r="A77" s="22"/>
      <c r="B77" s="23"/>
      <c r="C77" s="31">
        <f t="shared" si="17"/>
        <v>58</v>
      </c>
      <c r="D77" s="32">
        <v>9901434027</v>
      </c>
      <c r="E77" s="35" t="s">
        <v>273</v>
      </c>
      <c r="F77" s="47" t="s">
        <v>10</v>
      </c>
      <c r="G77" s="40" t="s">
        <v>88</v>
      </c>
      <c r="H77" s="75" t="s">
        <v>38</v>
      </c>
      <c r="I77" s="36">
        <v>71.400000000000006</v>
      </c>
      <c r="J77" s="37">
        <v>836.6</v>
      </c>
      <c r="K77" s="38">
        <v>250</v>
      </c>
      <c r="L77" s="38">
        <f t="shared" si="15"/>
        <v>2213.4</v>
      </c>
      <c r="M77" s="38">
        <f t="shared" si="16"/>
        <v>1086.5999999999999</v>
      </c>
      <c r="N77" s="39">
        <f t="shared" si="20"/>
        <v>17800.2</v>
      </c>
      <c r="O77" s="19"/>
      <c r="P77" s="60">
        <f t="shared" si="21"/>
        <v>1483.3500000000001</v>
      </c>
      <c r="T77" s="39">
        <f t="shared" si="22"/>
        <v>12057.2</v>
      </c>
      <c r="U77" s="115">
        <f t="shared" si="23"/>
        <v>1004.7666666666668</v>
      </c>
      <c r="V77" s="74">
        <f t="shared" si="18"/>
        <v>5743</v>
      </c>
      <c r="W77" s="73">
        <f t="shared" si="7"/>
        <v>478.58333333333331</v>
      </c>
      <c r="X77" s="158">
        <f t="shared" si="19"/>
        <v>1483.3500000000001</v>
      </c>
      <c r="Y77" s="158"/>
    </row>
    <row r="78" spans="1:25" ht="14.25" customHeight="1" x14ac:dyDescent="0.3">
      <c r="A78" s="22"/>
      <c r="B78" s="23"/>
      <c r="C78" s="31">
        <f t="shared" si="17"/>
        <v>59</v>
      </c>
      <c r="D78" s="32">
        <v>9901434028</v>
      </c>
      <c r="E78" s="35" t="s">
        <v>274</v>
      </c>
      <c r="F78" s="47" t="s">
        <v>10</v>
      </c>
      <c r="G78" s="40" t="s">
        <v>88</v>
      </c>
      <c r="H78" s="75" t="s">
        <v>39</v>
      </c>
      <c r="I78" s="36">
        <v>71.400000000000006</v>
      </c>
      <c r="J78" s="37">
        <v>836.6</v>
      </c>
      <c r="K78" s="38">
        <v>250</v>
      </c>
      <c r="L78" s="38">
        <f t="shared" si="15"/>
        <v>2213.4</v>
      </c>
      <c r="M78" s="38">
        <f t="shared" si="16"/>
        <v>1086.5999999999999</v>
      </c>
      <c r="N78" s="39">
        <f t="shared" si="20"/>
        <v>17800.2</v>
      </c>
      <c r="O78" s="19"/>
      <c r="P78" s="60">
        <f t="shared" si="21"/>
        <v>1483.3500000000001</v>
      </c>
      <c r="T78" s="39">
        <f t="shared" si="22"/>
        <v>12057.2</v>
      </c>
      <c r="U78" s="115">
        <f t="shared" si="23"/>
        <v>1004.7666666666668</v>
      </c>
      <c r="V78" s="74">
        <f t="shared" si="18"/>
        <v>5743</v>
      </c>
      <c r="W78" s="73">
        <f t="shared" ref="W78:W147" si="24">+V78/12</f>
        <v>478.58333333333331</v>
      </c>
      <c r="X78" s="158">
        <f t="shared" si="19"/>
        <v>1483.3500000000001</v>
      </c>
      <c r="Y78" s="158"/>
    </row>
    <row r="79" spans="1:25" ht="14.25" customHeight="1" x14ac:dyDescent="0.3">
      <c r="A79" s="22"/>
      <c r="B79" s="23"/>
      <c r="C79" s="31">
        <f t="shared" si="17"/>
        <v>60</v>
      </c>
      <c r="D79" s="32">
        <v>9901434030</v>
      </c>
      <c r="E79" s="35" t="s">
        <v>275</v>
      </c>
      <c r="F79" s="47" t="s">
        <v>10</v>
      </c>
      <c r="G79" s="40" t="s">
        <v>88</v>
      </c>
      <c r="H79" s="75" t="s">
        <v>40</v>
      </c>
      <c r="I79" s="36">
        <v>71.400000000000006</v>
      </c>
      <c r="J79" s="37">
        <v>836.6</v>
      </c>
      <c r="K79" s="38">
        <v>250</v>
      </c>
      <c r="L79" s="38">
        <f t="shared" si="15"/>
        <v>2213.4</v>
      </c>
      <c r="M79" s="38">
        <f t="shared" si="16"/>
        <v>1086.5999999999999</v>
      </c>
      <c r="N79" s="39">
        <f t="shared" si="20"/>
        <v>17800.2</v>
      </c>
      <c r="O79" s="19"/>
      <c r="P79" s="60">
        <f t="shared" si="21"/>
        <v>1483.3500000000001</v>
      </c>
      <c r="T79" s="39">
        <f t="shared" si="22"/>
        <v>12057.2</v>
      </c>
      <c r="U79" s="115">
        <f t="shared" si="23"/>
        <v>1004.7666666666668</v>
      </c>
      <c r="V79" s="74">
        <f t="shared" si="18"/>
        <v>5743</v>
      </c>
      <c r="W79" s="73">
        <f t="shared" si="24"/>
        <v>478.58333333333331</v>
      </c>
      <c r="X79" s="158">
        <f t="shared" si="19"/>
        <v>1483.3500000000001</v>
      </c>
      <c r="Y79" s="158"/>
    </row>
    <row r="80" spans="1:25" ht="14.25" customHeight="1" x14ac:dyDescent="0.3">
      <c r="A80" s="22"/>
      <c r="B80" s="23"/>
      <c r="C80" s="31">
        <f t="shared" si="17"/>
        <v>61</v>
      </c>
      <c r="D80" s="32">
        <v>9901000915</v>
      </c>
      <c r="E80" s="35" t="s">
        <v>276</v>
      </c>
      <c r="F80" s="47" t="s">
        <v>10</v>
      </c>
      <c r="G80" s="40" t="s">
        <v>88</v>
      </c>
      <c r="H80" s="75" t="s">
        <v>190</v>
      </c>
      <c r="I80" s="36">
        <v>71.400000000000006</v>
      </c>
      <c r="J80" s="37">
        <v>836.6</v>
      </c>
      <c r="K80" s="38">
        <v>250</v>
      </c>
      <c r="L80" s="38">
        <f t="shared" si="15"/>
        <v>2213.4</v>
      </c>
      <c r="M80" s="38">
        <f t="shared" si="16"/>
        <v>1086.5999999999999</v>
      </c>
      <c r="N80" s="39">
        <f t="shared" si="20"/>
        <v>17800.2</v>
      </c>
      <c r="O80" s="19"/>
      <c r="P80" s="60">
        <f t="shared" si="21"/>
        <v>1483.3500000000001</v>
      </c>
      <c r="T80" s="39">
        <f t="shared" si="22"/>
        <v>12057.2</v>
      </c>
      <c r="U80" s="115">
        <f t="shared" si="23"/>
        <v>1004.7666666666668</v>
      </c>
      <c r="V80" s="74">
        <f t="shared" si="18"/>
        <v>5743</v>
      </c>
      <c r="W80" s="73">
        <f t="shared" si="24"/>
        <v>478.58333333333331</v>
      </c>
      <c r="X80" s="158">
        <f t="shared" si="19"/>
        <v>1483.3500000000001</v>
      </c>
      <c r="Y80" s="158"/>
    </row>
    <row r="81" spans="1:25" ht="14.25" customHeight="1" x14ac:dyDescent="0.3">
      <c r="A81" s="22"/>
      <c r="B81" s="23"/>
      <c r="C81" s="31">
        <f t="shared" si="17"/>
        <v>62</v>
      </c>
      <c r="D81" s="32">
        <v>9901434029</v>
      </c>
      <c r="E81" s="35" t="s">
        <v>277</v>
      </c>
      <c r="F81" s="47" t="s">
        <v>10</v>
      </c>
      <c r="G81" s="40" t="s">
        <v>88</v>
      </c>
      <c r="H81" s="75" t="s">
        <v>99</v>
      </c>
      <c r="I81" s="36">
        <v>71.400000000000006</v>
      </c>
      <c r="J81" s="37">
        <v>836.6</v>
      </c>
      <c r="K81" s="38">
        <v>250</v>
      </c>
      <c r="L81" s="38">
        <f t="shared" si="15"/>
        <v>2213.4</v>
      </c>
      <c r="M81" s="38">
        <f t="shared" si="16"/>
        <v>1086.5999999999999</v>
      </c>
      <c r="N81" s="39">
        <f t="shared" si="20"/>
        <v>17800.2</v>
      </c>
      <c r="O81" s="19"/>
      <c r="P81" s="60">
        <f t="shared" si="21"/>
        <v>1483.3500000000001</v>
      </c>
      <c r="T81" s="39">
        <f t="shared" si="22"/>
        <v>12057.2</v>
      </c>
      <c r="U81" s="115">
        <f t="shared" si="23"/>
        <v>1004.7666666666668</v>
      </c>
      <c r="V81" s="74">
        <f t="shared" si="18"/>
        <v>5743</v>
      </c>
      <c r="W81" s="73">
        <f t="shared" si="24"/>
        <v>478.58333333333331</v>
      </c>
      <c r="X81" s="158">
        <f t="shared" si="19"/>
        <v>1483.3500000000001</v>
      </c>
      <c r="Y81" s="158"/>
    </row>
    <row r="82" spans="1:25" ht="14.25" customHeight="1" x14ac:dyDescent="0.3">
      <c r="A82" s="22"/>
      <c r="B82" s="23"/>
      <c r="C82" s="31">
        <f t="shared" si="17"/>
        <v>63</v>
      </c>
      <c r="D82" s="32">
        <v>9901434032</v>
      </c>
      <c r="E82" s="35" t="s">
        <v>278</v>
      </c>
      <c r="F82" s="47" t="s">
        <v>10</v>
      </c>
      <c r="G82" s="40" t="s">
        <v>88</v>
      </c>
      <c r="H82" s="75" t="s">
        <v>41</v>
      </c>
      <c r="I82" s="36">
        <v>71.400000000000006</v>
      </c>
      <c r="J82" s="37">
        <v>836.6</v>
      </c>
      <c r="K82" s="38">
        <v>250</v>
      </c>
      <c r="L82" s="38">
        <f t="shared" si="15"/>
        <v>2213.4</v>
      </c>
      <c r="M82" s="38">
        <f t="shared" si="16"/>
        <v>1086.5999999999999</v>
      </c>
      <c r="N82" s="39">
        <f t="shared" si="20"/>
        <v>17800.2</v>
      </c>
      <c r="O82" s="19"/>
      <c r="P82" s="60">
        <f t="shared" si="21"/>
        <v>1483.3500000000001</v>
      </c>
      <c r="T82" s="39">
        <f t="shared" si="22"/>
        <v>12057.2</v>
      </c>
      <c r="U82" s="115">
        <f t="shared" si="23"/>
        <v>1004.7666666666668</v>
      </c>
      <c r="V82" s="74">
        <f t="shared" si="18"/>
        <v>5743</v>
      </c>
      <c r="W82" s="73">
        <f t="shared" si="24"/>
        <v>478.58333333333331</v>
      </c>
      <c r="X82" s="158">
        <f t="shared" si="19"/>
        <v>1483.3500000000001</v>
      </c>
      <c r="Y82" s="158"/>
    </row>
    <row r="83" spans="1:25" ht="14.25" customHeight="1" x14ac:dyDescent="0.3">
      <c r="A83" s="22"/>
      <c r="B83" s="23"/>
      <c r="C83" s="31">
        <f t="shared" si="17"/>
        <v>64</v>
      </c>
      <c r="D83" s="32">
        <v>9901433976</v>
      </c>
      <c r="E83" s="35" t="s">
        <v>279</v>
      </c>
      <c r="F83" s="47" t="s">
        <v>10</v>
      </c>
      <c r="G83" s="40" t="s">
        <v>88</v>
      </c>
      <c r="H83" s="75" t="s">
        <v>42</v>
      </c>
      <c r="I83" s="36">
        <v>71.400000000000006</v>
      </c>
      <c r="J83" s="37">
        <v>836.6</v>
      </c>
      <c r="K83" s="38">
        <v>250</v>
      </c>
      <c r="L83" s="38">
        <f t="shared" si="15"/>
        <v>2213.4</v>
      </c>
      <c r="M83" s="38">
        <f t="shared" si="16"/>
        <v>1086.5999999999999</v>
      </c>
      <c r="N83" s="39">
        <f t="shared" si="20"/>
        <v>17800.2</v>
      </c>
      <c r="O83" s="19"/>
      <c r="P83" s="60">
        <f t="shared" si="21"/>
        <v>1483.3500000000001</v>
      </c>
      <c r="T83" s="39">
        <f t="shared" si="22"/>
        <v>12057.2</v>
      </c>
      <c r="U83" s="115">
        <f t="shared" si="23"/>
        <v>1004.7666666666668</v>
      </c>
      <c r="V83" s="74">
        <f t="shared" si="18"/>
        <v>5743</v>
      </c>
      <c r="W83" s="73">
        <f t="shared" si="24"/>
        <v>478.58333333333331</v>
      </c>
      <c r="X83" s="158">
        <f t="shared" si="19"/>
        <v>1483.3500000000001</v>
      </c>
      <c r="Y83" s="158"/>
    </row>
    <row r="84" spans="1:25" ht="14.25" customHeight="1" x14ac:dyDescent="0.3">
      <c r="A84" s="22"/>
      <c r="B84" s="23"/>
      <c r="C84" s="31">
        <f t="shared" si="17"/>
        <v>65</v>
      </c>
      <c r="D84" s="32">
        <v>9901494342</v>
      </c>
      <c r="E84" s="35" t="s">
        <v>280</v>
      </c>
      <c r="F84" s="47" t="s">
        <v>10</v>
      </c>
      <c r="G84" s="40" t="s">
        <v>88</v>
      </c>
      <c r="H84" s="75" t="s">
        <v>191</v>
      </c>
      <c r="I84" s="36">
        <v>71.400000000000006</v>
      </c>
      <c r="J84" s="37">
        <v>836.6</v>
      </c>
      <c r="K84" s="38">
        <v>250</v>
      </c>
      <c r="L84" s="38">
        <f t="shared" si="15"/>
        <v>2213.4</v>
      </c>
      <c r="M84" s="38">
        <f t="shared" si="16"/>
        <v>1086.5999999999999</v>
      </c>
      <c r="N84" s="39">
        <f t="shared" si="20"/>
        <v>17800.2</v>
      </c>
      <c r="O84" s="19"/>
      <c r="P84" s="60">
        <f t="shared" si="21"/>
        <v>1483.3500000000001</v>
      </c>
      <c r="T84" s="39">
        <f t="shared" si="22"/>
        <v>12057.2</v>
      </c>
      <c r="U84" s="115">
        <f t="shared" si="23"/>
        <v>1004.7666666666668</v>
      </c>
      <c r="V84" s="74">
        <f t="shared" si="18"/>
        <v>5743</v>
      </c>
      <c r="W84" s="73">
        <f t="shared" si="24"/>
        <v>478.58333333333331</v>
      </c>
      <c r="X84" s="158">
        <f t="shared" si="19"/>
        <v>1483.3500000000001</v>
      </c>
      <c r="Y84" s="158"/>
    </row>
    <row r="85" spans="1:25" ht="14.25" customHeight="1" x14ac:dyDescent="0.3">
      <c r="A85" s="22"/>
      <c r="B85" s="23"/>
      <c r="C85" s="31">
        <f t="shared" si="17"/>
        <v>66</v>
      </c>
      <c r="D85" s="32">
        <v>990099297</v>
      </c>
      <c r="E85" s="35" t="s">
        <v>281</v>
      </c>
      <c r="F85" s="47" t="s">
        <v>10</v>
      </c>
      <c r="G85" s="40" t="s">
        <v>88</v>
      </c>
      <c r="H85" s="75" t="s">
        <v>43</v>
      </c>
      <c r="I85" s="36">
        <v>71.400000000000006</v>
      </c>
      <c r="J85" s="37">
        <v>836.6</v>
      </c>
      <c r="K85" s="38">
        <v>250</v>
      </c>
      <c r="L85" s="38">
        <f t="shared" si="15"/>
        <v>2213.4</v>
      </c>
      <c r="M85" s="38">
        <f t="shared" si="16"/>
        <v>1086.5999999999999</v>
      </c>
      <c r="N85" s="39">
        <f t="shared" si="20"/>
        <v>17800.2</v>
      </c>
      <c r="O85" s="19"/>
      <c r="P85" s="60">
        <f t="shared" si="21"/>
        <v>1483.3500000000001</v>
      </c>
      <c r="T85" s="39">
        <f t="shared" si="22"/>
        <v>12057.2</v>
      </c>
      <c r="U85" s="115">
        <f t="shared" si="23"/>
        <v>1004.7666666666668</v>
      </c>
      <c r="V85" s="74">
        <f t="shared" si="18"/>
        <v>5743</v>
      </c>
      <c r="W85" s="73">
        <f t="shared" si="24"/>
        <v>478.58333333333331</v>
      </c>
      <c r="X85" s="158">
        <f t="shared" si="19"/>
        <v>1483.3500000000001</v>
      </c>
      <c r="Y85" s="158"/>
    </row>
    <row r="86" spans="1:25" ht="14.25" customHeight="1" x14ac:dyDescent="0.3">
      <c r="A86" s="22"/>
      <c r="B86" s="23"/>
      <c r="C86" s="31">
        <f t="shared" si="17"/>
        <v>67</v>
      </c>
      <c r="D86" s="32">
        <v>990099258</v>
      </c>
      <c r="E86" s="35" t="s">
        <v>282</v>
      </c>
      <c r="F86" s="47" t="s">
        <v>10</v>
      </c>
      <c r="G86" s="40" t="s">
        <v>88</v>
      </c>
      <c r="H86" s="75" t="s">
        <v>46</v>
      </c>
      <c r="I86" s="36">
        <v>71.400000000000006</v>
      </c>
      <c r="J86" s="37">
        <v>836.6</v>
      </c>
      <c r="K86" s="38">
        <v>250</v>
      </c>
      <c r="L86" s="38">
        <f t="shared" si="15"/>
        <v>2213.4</v>
      </c>
      <c r="M86" s="38">
        <f t="shared" si="16"/>
        <v>1086.5999999999999</v>
      </c>
      <c r="N86" s="39">
        <f t="shared" si="20"/>
        <v>17800.2</v>
      </c>
      <c r="O86" s="19"/>
      <c r="P86" s="60">
        <f t="shared" si="21"/>
        <v>1483.3500000000001</v>
      </c>
      <c r="T86" s="39">
        <f t="shared" si="22"/>
        <v>12057.2</v>
      </c>
      <c r="U86" s="115">
        <f t="shared" si="23"/>
        <v>1004.7666666666668</v>
      </c>
      <c r="V86" s="74">
        <f t="shared" si="18"/>
        <v>5743</v>
      </c>
      <c r="W86" s="73">
        <f t="shared" si="24"/>
        <v>478.58333333333331</v>
      </c>
      <c r="X86" s="158">
        <f t="shared" si="19"/>
        <v>1483.3500000000001</v>
      </c>
      <c r="Y86" s="158"/>
    </row>
    <row r="87" spans="1:25" ht="14.25" customHeight="1" x14ac:dyDescent="0.3">
      <c r="A87" s="22"/>
      <c r="B87" s="23"/>
      <c r="C87" s="31">
        <f t="shared" si="17"/>
        <v>68</v>
      </c>
      <c r="D87" s="32">
        <v>9901300744</v>
      </c>
      <c r="E87" s="35" t="s">
        <v>283</v>
      </c>
      <c r="F87" s="47" t="s">
        <v>10</v>
      </c>
      <c r="G87" s="40" t="s">
        <v>88</v>
      </c>
      <c r="H87" s="76" t="s">
        <v>47</v>
      </c>
      <c r="I87" s="36">
        <v>71.400000000000006</v>
      </c>
      <c r="J87" s="37">
        <v>836.6</v>
      </c>
      <c r="K87" s="38">
        <v>250</v>
      </c>
      <c r="L87" s="38">
        <f t="shared" si="15"/>
        <v>2213.4</v>
      </c>
      <c r="M87" s="38">
        <f t="shared" si="16"/>
        <v>1086.5999999999999</v>
      </c>
      <c r="N87" s="39">
        <f t="shared" si="20"/>
        <v>17800.2</v>
      </c>
      <c r="O87" s="19"/>
      <c r="P87" s="60">
        <f t="shared" si="21"/>
        <v>1483.3500000000001</v>
      </c>
      <c r="T87" s="39">
        <f t="shared" si="22"/>
        <v>12057.2</v>
      </c>
      <c r="U87" s="115">
        <f t="shared" si="23"/>
        <v>1004.7666666666668</v>
      </c>
      <c r="V87" s="74">
        <f t="shared" si="18"/>
        <v>5743</v>
      </c>
      <c r="W87" s="73">
        <f t="shared" si="24"/>
        <v>478.58333333333331</v>
      </c>
      <c r="X87" s="158">
        <f t="shared" si="19"/>
        <v>1483.3500000000001</v>
      </c>
      <c r="Y87" s="158"/>
    </row>
    <row r="88" spans="1:25" ht="14.25" customHeight="1" x14ac:dyDescent="0.3">
      <c r="A88" s="22"/>
      <c r="B88" s="23"/>
      <c r="C88" s="31">
        <f t="shared" si="17"/>
        <v>69</v>
      </c>
      <c r="D88" s="32">
        <v>9901451099</v>
      </c>
      <c r="E88" s="35" t="s">
        <v>284</v>
      </c>
      <c r="F88" s="47" t="s">
        <v>10</v>
      </c>
      <c r="G88" s="40" t="s">
        <v>88</v>
      </c>
      <c r="H88" s="78" t="s">
        <v>48</v>
      </c>
      <c r="I88" s="36">
        <v>71.400000000000006</v>
      </c>
      <c r="J88" s="37">
        <v>836.6</v>
      </c>
      <c r="K88" s="38">
        <v>250</v>
      </c>
      <c r="L88" s="38">
        <f t="shared" si="15"/>
        <v>2213.4</v>
      </c>
      <c r="M88" s="38">
        <f t="shared" si="16"/>
        <v>1086.5999999999999</v>
      </c>
      <c r="N88" s="39">
        <f t="shared" si="20"/>
        <v>17800.2</v>
      </c>
      <c r="O88" s="19" t="s">
        <v>144</v>
      </c>
      <c r="P88" s="60">
        <f t="shared" si="21"/>
        <v>1483.3500000000001</v>
      </c>
      <c r="T88" s="39">
        <f t="shared" si="22"/>
        <v>12057.2</v>
      </c>
      <c r="U88" s="115">
        <f t="shared" si="23"/>
        <v>1004.7666666666668</v>
      </c>
      <c r="V88" s="74">
        <f t="shared" si="18"/>
        <v>5743</v>
      </c>
      <c r="W88" s="73">
        <f t="shared" si="24"/>
        <v>478.58333333333331</v>
      </c>
      <c r="X88" s="158">
        <f t="shared" si="19"/>
        <v>1483.3500000000001</v>
      </c>
      <c r="Y88" s="158"/>
    </row>
    <row r="89" spans="1:25" ht="14.25" customHeight="1" x14ac:dyDescent="0.3">
      <c r="A89" s="22"/>
      <c r="B89" s="23"/>
      <c r="C89" s="31">
        <f t="shared" si="17"/>
        <v>70</v>
      </c>
      <c r="D89" s="32">
        <v>9901351203</v>
      </c>
      <c r="E89" s="35" t="s">
        <v>285</v>
      </c>
      <c r="F89" s="47" t="s">
        <v>10</v>
      </c>
      <c r="G89" s="40" t="s">
        <v>88</v>
      </c>
      <c r="H89" s="76" t="s">
        <v>49</v>
      </c>
      <c r="I89" s="36">
        <v>71.400000000000006</v>
      </c>
      <c r="J89" s="37">
        <v>836.6</v>
      </c>
      <c r="K89" s="38">
        <v>250</v>
      </c>
      <c r="L89" s="38">
        <f t="shared" si="15"/>
        <v>2213.4</v>
      </c>
      <c r="M89" s="38">
        <f t="shared" si="16"/>
        <v>1086.5999999999999</v>
      </c>
      <c r="N89" s="39">
        <f t="shared" si="20"/>
        <v>17800.2</v>
      </c>
      <c r="O89" s="19" t="s">
        <v>146</v>
      </c>
      <c r="P89" s="60">
        <f t="shared" si="21"/>
        <v>1483.3500000000001</v>
      </c>
      <c r="T89" s="39">
        <f t="shared" si="22"/>
        <v>12057.2</v>
      </c>
      <c r="U89" s="115">
        <f t="shared" si="23"/>
        <v>1004.7666666666668</v>
      </c>
      <c r="V89" s="74">
        <f t="shared" si="18"/>
        <v>5743</v>
      </c>
      <c r="W89" s="73">
        <f t="shared" si="24"/>
        <v>478.58333333333331</v>
      </c>
      <c r="X89" s="158">
        <f t="shared" si="19"/>
        <v>1483.3500000000001</v>
      </c>
      <c r="Y89" s="158"/>
    </row>
    <row r="90" spans="1:25" ht="14.25" customHeight="1" x14ac:dyDescent="0.3">
      <c r="A90" s="22"/>
      <c r="B90" s="23"/>
      <c r="C90" s="31">
        <f t="shared" si="17"/>
        <v>71</v>
      </c>
      <c r="D90" s="32">
        <v>9901358807</v>
      </c>
      <c r="E90" s="35" t="s">
        <v>286</v>
      </c>
      <c r="F90" s="47" t="s">
        <v>10</v>
      </c>
      <c r="G90" s="40" t="s">
        <v>88</v>
      </c>
      <c r="H90" s="76" t="s">
        <v>50</v>
      </c>
      <c r="I90" s="36">
        <v>71.400000000000006</v>
      </c>
      <c r="J90" s="37">
        <v>836.6</v>
      </c>
      <c r="K90" s="38">
        <v>250</v>
      </c>
      <c r="L90" s="38">
        <f t="shared" si="15"/>
        <v>2213.4</v>
      </c>
      <c r="M90" s="38">
        <f t="shared" si="16"/>
        <v>1086.5999999999999</v>
      </c>
      <c r="N90" s="39">
        <f t="shared" si="20"/>
        <v>17800.2</v>
      </c>
      <c r="O90" s="19" t="s">
        <v>147</v>
      </c>
      <c r="P90" s="60">
        <f t="shared" si="21"/>
        <v>1483.3500000000001</v>
      </c>
      <c r="T90" s="39">
        <f t="shared" si="22"/>
        <v>12057.2</v>
      </c>
      <c r="U90" s="115">
        <f t="shared" si="23"/>
        <v>1004.7666666666668</v>
      </c>
      <c r="V90" s="74">
        <f t="shared" si="18"/>
        <v>5743</v>
      </c>
      <c r="W90" s="73">
        <f t="shared" si="24"/>
        <v>478.58333333333331</v>
      </c>
      <c r="X90" s="158">
        <f t="shared" si="19"/>
        <v>1483.3500000000001</v>
      </c>
      <c r="Y90" s="158"/>
    </row>
    <row r="91" spans="1:25" ht="16.5" x14ac:dyDescent="0.3">
      <c r="A91" s="22"/>
      <c r="B91" s="23"/>
      <c r="C91" s="31">
        <f t="shared" si="17"/>
        <v>72</v>
      </c>
      <c r="D91" s="32">
        <v>9901358823</v>
      </c>
      <c r="E91" s="35" t="s">
        <v>287</v>
      </c>
      <c r="F91" s="47" t="s">
        <v>10</v>
      </c>
      <c r="G91" s="40" t="s">
        <v>88</v>
      </c>
      <c r="H91" s="76" t="s">
        <v>51</v>
      </c>
      <c r="I91" s="36">
        <v>71.400000000000006</v>
      </c>
      <c r="J91" s="37">
        <v>836.6</v>
      </c>
      <c r="K91" s="38">
        <v>250</v>
      </c>
      <c r="L91" s="38">
        <f t="shared" si="15"/>
        <v>2213.4</v>
      </c>
      <c r="M91" s="38">
        <f t="shared" si="16"/>
        <v>1086.5999999999999</v>
      </c>
      <c r="N91" s="39">
        <f t="shared" si="20"/>
        <v>17800.2</v>
      </c>
      <c r="O91" s="19" t="s">
        <v>145</v>
      </c>
      <c r="P91" s="60">
        <f t="shared" si="21"/>
        <v>1483.3500000000001</v>
      </c>
      <c r="T91" s="39">
        <f t="shared" si="22"/>
        <v>12057.2</v>
      </c>
      <c r="U91" s="115">
        <f t="shared" si="23"/>
        <v>1004.7666666666668</v>
      </c>
      <c r="V91" s="74">
        <f t="shared" si="18"/>
        <v>5743</v>
      </c>
      <c r="W91" s="73">
        <f t="shared" si="24"/>
        <v>478.58333333333331</v>
      </c>
      <c r="X91" s="158">
        <f t="shared" si="19"/>
        <v>1483.3500000000001</v>
      </c>
      <c r="Y91" s="158"/>
    </row>
    <row r="92" spans="1:25" ht="16.5" x14ac:dyDescent="0.3">
      <c r="A92" s="22"/>
      <c r="B92" s="23"/>
      <c r="C92" s="31">
        <f t="shared" si="17"/>
        <v>73</v>
      </c>
      <c r="D92" s="32">
        <v>9901433975</v>
      </c>
      <c r="E92" s="35" t="s">
        <v>288</v>
      </c>
      <c r="F92" s="47" t="s">
        <v>194</v>
      </c>
      <c r="G92" s="40" t="s">
        <v>88</v>
      </c>
      <c r="H92" s="76" t="s">
        <v>195</v>
      </c>
      <c r="I92" s="36">
        <v>71.400000000000006</v>
      </c>
      <c r="J92" s="37">
        <v>836.6</v>
      </c>
      <c r="K92" s="38">
        <v>250</v>
      </c>
      <c r="L92" s="38">
        <f t="shared" si="15"/>
        <v>2213.4</v>
      </c>
      <c r="M92" s="38">
        <f t="shared" si="16"/>
        <v>1086.5999999999999</v>
      </c>
      <c r="N92" s="39">
        <f t="shared" si="20"/>
        <v>17800.2</v>
      </c>
      <c r="O92" s="19" t="s">
        <v>148</v>
      </c>
      <c r="P92" s="60">
        <f t="shared" si="21"/>
        <v>1483.3500000000001</v>
      </c>
      <c r="T92" s="39">
        <f t="shared" si="22"/>
        <v>12057.2</v>
      </c>
      <c r="U92" s="115">
        <f t="shared" si="23"/>
        <v>1004.7666666666668</v>
      </c>
      <c r="V92" s="74">
        <f t="shared" si="18"/>
        <v>5743</v>
      </c>
      <c r="W92" s="73">
        <f t="shared" si="24"/>
        <v>478.58333333333331</v>
      </c>
      <c r="X92" s="158">
        <f t="shared" si="19"/>
        <v>1483.3500000000001</v>
      </c>
      <c r="Y92" s="158"/>
    </row>
    <row r="93" spans="1:25" ht="16.5" customHeight="1" x14ac:dyDescent="0.3">
      <c r="A93" s="22"/>
      <c r="B93" s="23"/>
      <c r="C93" s="31">
        <f>C92+1</f>
        <v>74</v>
      </c>
      <c r="D93" s="32">
        <v>9901358808</v>
      </c>
      <c r="E93" s="35" t="s">
        <v>289</v>
      </c>
      <c r="F93" s="47" t="s">
        <v>10</v>
      </c>
      <c r="G93" s="40" t="s">
        <v>88</v>
      </c>
      <c r="H93" s="76" t="s">
        <v>52</v>
      </c>
      <c r="I93" s="36">
        <v>71.400000000000006</v>
      </c>
      <c r="J93" s="37">
        <v>836.6</v>
      </c>
      <c r="K93" s="38">
        <v>250</v>
      </c>
      <c r="L93" s="38">
        <f t="shared" si="15"/>
        <v>2213.4</v>
      </c>
      <c r="M93" s="38">
        <f t="shared" si="16"/>
        <v>1086.5999999999999</v>
      </c>
      <c r="N93" s="39">
        <f t="shared" si="20"/>
        <v>17800.2</v>
      </c>
      <c r="O93" s="19" t="s">
        <v>149</v>
      </c>
      <c r="P93" s="60">
        <f t="shared" si="21"/>
        <v>1483.3500000000001</v>
      </c>
      <c r="T93" s="39">
        <f t="shared" si="22"/>
        <v>12057.2</v>
      </c>
      <c r="U93" s="115">
        <f t="shared" si="23"/>
        <v>1004.7666666666668</v>
      </c>
      <c r="V93" s="74">
        <f t="shared" si="18"/>
        <v>5743</v>
      </c>
      <c r="W93" s="73">
        <f t="shared" si="24"/>
        <v>478.58333333333331</v>
      </c>
      <c r="X93" s="158">
        <f t="shared" si="19"/>
        <v>1483.3500000000001</v>
      </c>
      <c r="Y93" s="158"/>
    </row>
    <row r="94" spans="1:25" ht="16.5" x14ac:dyDescent="0.3">
      <c r="A94" s="22"/>
      <c r="B94" s="23"/>
      <c r="C94" s="31">
        <f t="shared" si="17"/>
        <v>75</v>
      </c>
      <c r="D94" s="32">
        <v>9901491727</v>
      </c>
      <c r="E94" s="35" t="s">
        <v>290</v>
      </c>
      <c r="F94" s="47" t="s">
        <v>10</v>
      </c>
      <c r="G94" s="40" t="s">
        <v>104</v>
      </c>
      <c r="H94" s="76" t="s">
        <v>189</v>
      </c>
      <c r="I94" s="36">
        <v>71.400000000000006</v>
      </c>
      <c r="J94" s="37">
        <v>836.6</v>
      </c>
      <c r="K94" s="38">
        <v>250</v>
      </c>
      <c r="L94" s="85">
        <f t="shared" si="15"/>
        <v>2213.4</v>
      </c>
      <c r="M94" s="85">
        <f t="shared" si="16"/>
        <v>1086.5999999999999</v>
      </c>
      <c r="N94" s="86">
        <f t="shared" si="20"/>
        <v>17800.2</v>
      </c>
      <c r="O94" s="68" t="s">
        <v>150</v>
      </c>
      <c r="P94" s="87">
        <f t="shared" si="21"/>
        <v>1483.3500000000001</v>
      </c>
      <c r="T94" s="86">
        <f t="shared" si="22"/>
        <v>12057.2</v>
      </c>
      <c r="U94" s="116">
        <f t="shared" si="23"/>
        <v>1004.7666666666668</v>
      </c>
      <c r="V94" s="74">
        <f t="shared" si="18"/>
        <v>5743</v>
      </c>
      <c r="W94" s="73">
        <f t="shared" si="24"/>
        <v>478.58333333333331</v>
      </c>
      <c r="X94" s="158">
        <f t="shared" si="19"/>
        <v>1483.3500000000001</v>
      </c>
      <c r="Y94" s="158"/>
    </row>
    <row r="95" spans="1:25" ht="16.5" x14ac:dyDescent="0.3">
      <c r="A95" s="22"/>
      <c r="B95" s="23"/>
      <c r="C95" s="43"/>
      <c r="D95" s="43"/>
      <c r="E95" s="43"/>
      <c r="F95" s="43"/>
      <c r="G95" s="43"/>
      <c r="H95" s="43"/>
      <c r="I95" s="43"/>
      <c r="J95" s="44"/>
      <c r="K95" s="45"/>
      <c r="L95" s="94">
        <f>SUM(L41:L94)</f>
        <v>119523.59999999989</v>
      </c>
      <c r="M95" s="94">
        <f>SUM(M41:M94)</f>
        <v>58676.399999999951</v>
      </c>
      <c r="N95" s="104" t="s">
        <v>334</v>
      </c>
      <c r="O95" s="105"/>
      <c r="P95" s="106">
        <f t="shared" ref="P95:U95" si="25">SUM(P41:P94)</f>
        <v>80100.900000000009</v>
      </c>
      <c r="Q95" s="4">
        <f t="shared" si="25"/>
        <v>0</v>
      </c>
      <c r="R95" s="4">
        <f t="shared" si="25"/>
        <v>0</v>
      </c>
      <c r="S95" s="4">
        <f t="shared" si="25"/>
        <v>0</v>
      </c>
      <c r="T95" s="4">
        <f t="shared" si="25"/>
        <v>651088.79999999981</v>
      </c>
      <c r="U95" s="91">
        <f t="shared" si="25"/>
        <v>54257.400000000067</v>
      </c>
      <c r="V95" s="74">
        <f t="shared" si="18"/>
        <v>5743</v>
      </c>
      <c r="W95" s="73">
        <f t="shared" si="24"/>
        <v>478.58333333333331</v>
      </c>
      <c r="X95" s="158">
        <f t="shared" si="19"/>
        <v>1483.3500000000001</v>
      </c>
      <c r="Y95" s="158"/>
    </row>
    <row r="96" spans="1:25" ht="16.5" x14ac:dyDescent="0.3">
      <c r="A96" s="22"/>
      <c r="B96" s="23"/>
      <c r="C96" s="43"/>
      <c r="D96" s="43"/>
      <c r="E96" s="43"/>
      <c r="F96" s="43"/>
      <c r="G96" s="43"/>
      <c r="H96" s="43"/>
      <c r="I96" s="43"/>
      <c r="J96" s="44"/>
      <c r="K96" s="45"/>
      <c r="L96" s="45"/>
      <c r="M96" s="45"/>
      <c r="N96" s="102"/>
      <c r="O96" s="70"/>
      <c r="P96" s="103"/>
      <c r="Q96" s="13"/>
      <c r="R96" s="13"/>
      <c r="S96" s="13"/>
      <c r="T96" s="57" t="s">
        <v>334</v>
      </c>
      <c r="U96" s="72"/>
      <c r="V96" s="74"/>
      <c r="W96" s="73"/>
      <c r="X96" s="112"/>
      <c r="Y96" s="112"/>
    </row>
    <row r="97" spans="1:25" ht="16.5" x14ac:dyDescent="0.3">
      <c r="A97" s="22"/>
      <c r="B97" s="23"/>
      <c r="C97" s="43"/>
      <c r="D97" s="43"/>
      <c r="E97" s="43"/>
      <c r="F97" s="43"/>
      <c r="G97" s="43"/>
      <c r="H97" s="43"/>
      <c r="I97" s="43"/>
      <c r="J97" s="44"/>
      <c r="K97" s="45"/>
      <c r="L97" s="45"/>
      <c r="M97" s="45"/>
      <c r="N97" s="50"/>
      <c r="O97" s="70"/>
      <c r="P97" s="13"/>
      <c r="Q97" s="13"/>
      <c r="R97" s="13"/>
      <c r="S97" s="13"/>
      <c r="T97" s="50"/>
      <c r="U97" s="72"/>
      <c r="V97" s="74"/>
      <c r="W97" s="73"/>
      <c r="X97" s="112"/>
      <c r="Y97" s="112"/>
    </row>
    <row r="98" spans="1:25" ht="16.5" x14ac:dyDescent="0.3">
      <c r="A98" s="22"/>
      <c r="B98" s="23"/>
      <c r="C98" s="43" t="s">
        <v>329</v>
      </c>
      <c r="D98" s="43"/>
      <c r="E98" s="43"/>
      <c r="F98" s="43"/>
      <c r="G98" s="43"/>
      <c r="H98" s="43"/>
      <c r="I98" s="43"/>
      <c r="J98" s="43"/>
      <c r="K98" s="51"/>
      <c r="L98" s="51"/>
      <c r="M98" s="51"/>
      <c r="N98" s="46"/>
      <c r="O98" s="70"/>
      <c r="T98" s="46"/>
      <c r="U98" s="72"/>
      <c r="V98" s="74"/>
      <c r="W98" s="73"/>
      <c r="X98" s="112"/>
      <c r="Y98" s="112"/>
    </row>
    <row r="99" spans="1:25" ht="16.5" x14ac:dyDescent="0.3">
      <c r="A99" s="22"/>
      <c r="B99" s="23"/>
      <c r="C99" s="171" t="s">
        <v>116</v>
      </c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70"/>
      <c r="U99" s="72"/>
      <c r="V99" s="74">
        <f>(I93*29+J93)+(I93*28+J93)</f>
        <v>5743</v>
      </c>
      <c r="W99" s="73">
        <f t="shared" si="24"/>
        <v>478.58333333333331</v>
      </c>
      <c r="X99" s="158">
        <f>+U93+W99</f>
        <v>1483.3500000000001</v>
      </c>
      <c r="Y99" s="158"/>
    </row>
    <row r="100" spans="1:25" ht="16.5" x14ac:dyDescent="0.3">
      <c r="A100" s="22"/>
      <c r="B100" s="23"/>
      <c r="C100" s="161" t="s">
        <v>81</v>
      </c>
      <c r="D100" s="161" t="s">
        <v>215</v>
      </c>
      <c r="E100" s="161" t="s">
        <v>216</v>
      </c>
      <c r="F100" s="161" t="s">
        <v>80</v>
      </c>
      <c r="G100" s="161" t="s">
        <v>114</v>
      </c>
      <c r="H100" s="161" t="s">
        <v>79</v>
      </c>
      <c r="I100" s="175" t="s">
        <v>83</v>
      </c>
      <c r="J100" s="159" t="s">
        <v>93</v>
      </c>
      <c r="K100" s="159" t="s">
        <v>91</v>
      </c>
      <c r="L100" s="63"/>
      <c r="M100" s="63"/>
      <c r="N100" s="172" t="s">
        <v>111</v>
      </c>
      <c r="O100" s="69" t="s">
        <v>154</v>
      </c>
      <c r="P100" s="166" t="s">
        <v>332</v>
      </c>
      <c r="Q100" s="149">
        <v>21</v>
      </c>
      <c r="R100" s="152"/>
      <c r="S100" s="153"/>
      <c r="T100" s="166" t="s">
        <v>339</v>
      </c>
      <c r="U100" s="140" t="s">
        <v>348</v>
      </c>
      <c r="V100" s="74">
        <f>(I94*29+J94)+(I94*28+J94)</f>
        <v>5743</v>
      </c>
      <c r="W100" s="73">
        <f t="shared" si="24"/>
        <v>478.58333333333331</v>
      </c>
      <c r="X100" s="158">
        <f>+U94+W100</f>
        <v>1483.3500000000001</v>
      </c>
      <c r="Y100" s="158"/>
    </row>
    <row r="101" spans="1:25" s="13" customFormat="1" ht="15" customHeight="1" x14ac:dyDescent="0.3">
      <c r="A101" s="22"/>
      <c r="B101" s="22"/>
      <c r="C101" s="162"/>
      <c r="D101" s="162"/>
      <c r="E101" s="162"/>
      <c r="F101" s="162"/>
      <c r="G101" s="162"/>
      <c r="H101" s="162"/>
      <c r="I101" s="176"/>
      <c r="J101" s="160"/>
      <c r="K101" s="160"/>
      <c r="L101" s="66"/>
      <c r="M101" s="66"/>
      <c r="N101" s="173"/>
      <c r="O101" s="19"/>
      <c r="P101" s="167"/>
      <c r="Q101" s="150"/>
      <c r="R101" s="154"/>
      <c r="S101" s="155"/>
      <c r="T101" s="167"/>
      <c r="U101" s="141"/>
      <c r="V101" s="65"/>
      <c r="W101" s="72"/>
      <c r="X101" s="180"/>
      <c r="Y101" s="181"/>
    </row>
    <row r="102" spans="1:25" s="13" customFormat="1" ht="15" customHeight="1" x14ac:dyDescent="0.3">
      <c r="A102" s="22"/>
      <c r="B102" s="22"/>
      <c r="C102" s="163"/>
      <c r="D102" s="163"/>
      <c r="E102" s="163"/>
      <c r="F102" s="163"/>
      <c r="G102" s="163"/>
      <c r="H102" s="163"/>
      <c r="I102" s="177"/>
      <c r="J102" s="28" t="s">
        <v>196</v>
      </c>
      <c r="K102" s="30" t="s">
        <v>82</v>
      </c>
      <c r="L102" s="67"/>
      <c r="M102" s="67"/>
      <c r="N102" s="174"/>
      <c r="O102" s="19" t="s">
        <v>155</v>
      </c>
      <c r="P102" s="168"/>
      <c r="Q102" s="151"/>
      <c r="R102" s="156"/>
      <c r="S102" s="157"/>
      <c r="T102" s="168"/>
      <c r="U102" s="111" t="s">
        <v>349</v>
      </c>
      <c r="V102" s="65"/>
      <c r="W102" s="72"/>
      <c r="X102" s="180"/>
      <c r="Y102" s="181"/>
    </row>
    <row r="103" spans="1:25" s="13" customFormat="1" ht="15" customHeight="1" x14ac:dyDescent="0.3">
      <c r="A103" s="22"/>
      <c r="B103" s="22"/>
      <c r="C103" s="31">
        <f>C94+1</f>
        <v>76</v>
      </c>
      <c r="D103" s="32">
        <v>9901351286</v>
      </c>
      <c r="E103" s="33" t="s">
        <v>291</v>
      </c>
      <c r="F103" s="40" t="s">
        <v>53</v>
      </c>
      <c r="G103" s="40" t="s">
        <v>88</v>
      </c>
      <c r="H103" s="80" t="s">
        <v>208</v>
      </c>
      <c r="I103" s="52">
        <v>72.540000000000006</v>
      </c>
      <c r="J103" s="37">
        <v>801.26</v>
      </c>
      <c r="K103" s="38">
        <v>250</v>
      </c>
      <c r="L103" s="38">
        <f>+I103*31</f>
        <v>2248.7400000000002</v>
      </c>
      <c r="M103" s="38">
        <f>+J103+K103</f>
        <v>1051.26</v>
      </c>
      <c r="N103" s="39">
        <f t="shared" ref="N103:N137" si="26">(I103*29+J103) +(I103*28+J103)+(I103*31+J103)+(I103*30+J103)+(I103*31+J103)+(I103*30+J103)</f>
        <v>17792.219999999998</v>
      </c>
      <c r="O103" s="19" t="s">
        <v>156</v>
      </c>
      <c r="P103" s="60">
        <f>N103/12</f>
        <v>1482.6849999999997</v>
      </c>
      <c r="Q103" s="56"/>
      <c r="R103" s="2"/>
      <c r="S103" s="2"/>
      <c r="T103" s="39">
        <f>(I103*31+J103)+(I103*30+J103)+(I103*31+J103)+(I103*30+J103)</f>
        <v>12054.919999999998</v>
      </c>
      <c r="U103" s="115">
        <f t="shared" si="23"/>
        <v>1004.5766666666665</v>
      </c>
      <c r="V103" s="65"/>
      <c r="W103" s="72"/>
      <c r="X103" s="180"/>
      <c r="Y103" s="181"/>
    </row>
    <row r="104" spans="1:25" ht="16.5" x14ac:dyDescent="0.3">
      <c r="A104" s="22"/>
      <c r="B104" s="23"/>
      <c r="C104" s="31">
        <f>C103+1</f>
        <v>77</v>
      </c>
      <c r="D104" s="32">
        <v>9901534439</v>
      </c>
      <c r="E104" s="33" t="s">
        <v>292</v>
      </c>
      <c r="F104" s="47" t="s">
        <v>53</v>
      </c>
      <c r="G104" s="40" t="s">
        <v>104</v>
      </c>
      <c r="H104" s="81" t="s">
        <v>200</v>
      </c>
      <c r="I104" s="36">
        <v>72.540000000000006</v>
      </c>
      <c r="J104" s="37">
        <v>801.26</v>
      </c>
      <c r="K104" s="38">
        <v>250</v>
      </c>
      <c r="L104" s="38">
        <f t="shared" ref="L104:L137" si="27">+I104*31</f>
        <v>2248.7400000000002</v>
      </c>
      <c r="M104" s="38">
        <f t="shared" ref="M104:M137" si="28">+J104+K104</f>
        <v>1051.26</v>
      </c>
      <c r="N104" s="39">
        <f t="shared" si="26"/>
        <v>17792.219999999998</v>
      </c>
      <c r="O104" s="19" t="s">
        <v>158</v>
      </c>
      <c r="P104" s="60">
        <f t="shared" ref="P104:P137" si="29">N104/12</f>
        <v>1482.6849999999997</v>
      </c>
      <c r="Q104" s="56"/>
      <c r="T104" s="39">
        <f t="shared" ref="T104:T137" si="30">(I104*31+J104)+(I104*30+J104)+(I104*31+J104)+(I104*30+J104)</f>
        <v>12054.919999999998</v>
      </c>
      <c r="U104" s="115">
        <f t="shared" si="23"/>
        <v>1004.5766666666665</v>
      </c>
      <c r="V104" s="65"/>
      <c r="W104" s="72"/>
      <c r="X104" s="180"/>
      <c r="Y104" s="181"/>
    </row>
    <row r="105" spans="1:25" ht="20.25" customHeight="1" x14ac:dyDescent="0.3">
      <c r="A105" s="22"/>
      <c r="B105" s="23"/>
      <c r="C105" s="31">
        <f t="shared" ref="C105:C137" si="31">C104+1</f>
        <v>78</v>
      </c>
      <c r="D105" s="32">
        <v>9901433970</v>
      </c>
      <c r="E105" s="33" t="s">
        <v>293</v>
      </c>
      <c r="F105" s="40" t="s">
        <v>53</v>
      </c>
      <c r="G105" s="40" t="s">
        <v>199</v>
      </c>
      <c r="H105" s="75" t="s">
        <v>76</v>
      </c>
      <c r="I105" s="52">
        <v>72.540000000000006</v>
      </c>
      <c r="J105" s="37">
        <v>801.26</v>
      </c>
      <c r="K105" s="38">
        <v>250</v>
      </c>
      <c r="L105" s="38">
        <f t="shared" si="27"/>
        <v>2248.7400000000002</v>
      </c>
      <c r="M105" s="38">
        <f t="shared" si="28"/>
        <v>1051.26</v>
      </c>
      <c r="N105" s="39">
        <f t="shared" si="26"/>
        <v>17792.219999999998</v>
      </c>
      <c r="O105" s="19" t="s">
        <v>159</v>
      </c>
      <c r="P105" s="60">
        <f t="shared" si="29"/>
        <v>1482.6849999999997</v>
      </c>
      <c r="T105" s="39">
        <f t="shared" si="30"/>
        <v>12054.919999999998</v>
      </c>
      <c r="U105" s="115">
        <f t="shared" si="23"/>
        <v>1004.5766666666665</v>
      </c>
      <c r="V105" s="65"/>
      <c r="W105" s="72"/>
      <c r="X105" s="180"/>
      <c r="Y105" s="181"/>
    </row>
    <row r="106" spans="1:25" ht="15.75" customHeight="1" x14ac:dyDescent="0.3">
      <c r="A106" s="22"/>
      <c r="B106" s="23"/>
      <c r="C106" s="31">
        <f t="shared" si="31"/>
        <v>79</v>
      </c>
      <c r="D106" s="32">
        <v>9901377122</v>
      </c>
      <c r="E106" s="33" t="s">
        <v>294</v>
      </c>
      <c r="F106" s="40" t="s">
        <v>53</v>
      </c>
      <c r="G106" s="40" t="s">
        <v>199</v>
      </c>
      <c r="H106" s="78" t="s">
        <v>30</v>
      </c>
      <c r="I106" s="52">
        <v>72.540000000000006</v>
      </c>
      <c r="J106" s="37">
        <v>801.26</v>
      </c>
      <c r="K106" s="38">
        <v>250</v>
      </c>
      <c r="L106" s="38">
        <f t="shared" si="27"/>
        <v>2248.7400000000002</v>
      </c>
      <c r="M106" s="38">
        <f t="shared" si="28"/>
        <v>1051.26</v>
      </c>
      <c r="N106" s="39">
        <f t="shared" si="26"/>
        <v>17792.219999999998</v>
      </c>
      <c r="O106" s="19" t="s">
        <v>160</v>
      </c>
      <c r="P106" s="60">
        <f t="shared" si="29"/>
        <v>1482.6849999999997</v>
      </c>
      <c r="T106" s="39">
        <f t="shared" si="30"/>
        <v>12054.919999999998</v>
      </c>
      <c r="U106" s="115">
        <f t="shared" si="23"/>
        <v>1004.5766666666665</v>
      </c>
      <c r="V106" s="140" t="s">
        <v>340</v>
      </c>
      <c r="W106" s="140" t="s">
        <v>337</v>
      </c>
      <c r="X106" s="143" t="s">
        <v>338</v>
      </c>
      <c r="Y106" s="144"/>
    </row>
    <row r="107" spans="1:25" ht="16.5" x14ac:dyDescent="0.3">
      <c r="A107" s="22"/>
      <c r="B107" s="23"/>
      <c r="C107" s="31">
        <f t="shared" si="31"/>
        <v>80</v>
      </c>
      <c r="D107" s="32">
        <v>9901389098</v>
      </c>
      <c r="E107" s="33" t="s">
        <v>295</v>
      </c>
      <c r="F107" s="40" t="s">
        <v>53</v>
      </c>
      <c r="G107" s="40" t="s">
        <v>199</v>
      </c>
      <c r="H107" s="78" t="s">
        <v>31</v>
      </c>
      <c r="I107" s="52">
        <v>72.540000000000006</v>
      </c>
      <c r="J107" s="37">
        <v>801.26</v>
      </c>
      <c r="K107" s="38">
        <v>250</v>
      </c>
      <c r="L107" s="38">
        <f t="shared" si="27"/>
        <v>2248.7400000000002</v>
      </c>
      <c r="M107" s="38">
        <f t="shared" si="28"/>
        <v>1051.26</v>
      </c>
      <c r="N107" s="39">
        <f t="shared" si="26"/>
        <v>17792.219999999998</v>
      </c>
      <c r="O107" s="19" t="s">
        <v>161</v>
      </c>
      <c r="P107" s="60">
        <f t="shared" si="29"/>
        <v>1482.6849999999997</v>
      </c>
      <c r="T107" s="39">
        <f t="shared" si="30"/>
        <v>12054.919999999998</v>
      </c>
      <c r="U107" s="115">
        <f t="shared" si="23"/>
        <v>1004.5766666666665</v>
      </c>
      <c r="V107" s="142"/>
      <c r="W107" s="142"/>
      <c r="X107" s="145"/>
      <c r="Y107" s="146"/>
    </row>
    <row r="108" spans="1:25" ht="16.5" x14ac:dyDescent="0.3">
      <c r="A108" s="22"/>
      <c r="B108" s="23"/>
      <c r="C108" s="31">
        <f t="shared" si="31"/>
        <v>81</v>
      </c>
      <c r="D108" s="32">
        <v>990099346</v>
      </c>
      <c r="E108" s="33" t="s">
        <v>296</v>
      </c>
      <c r="F108" s="40" t="s">
        <v>53</v>
      </c>
      <c r="G108" s="40" t="s">
        <v>89</v>
      </c>
      <c r="H108" s="75" t="s">
        <v>54</v>
      </c>
      <c r="I108" s="52">
        <v>72.540000000000006</v>
      </c>
      <c r="J108" s="37">
        <v>801.26</v>
      </c>
      <c r="K108" s="38">
        <v>250</v>
      </c>
      <c r="L108" s="38">
        <f t="shared" si="27"/>
        <v>2248.7400000000002</v>
      </c>
      <c r="M108" s="38">
        <f t="shared" si="28"/>
        <v>1051.26</v>
      </c>
      <c r="N108" s="39">
        <f t="shared" si="26"/>
        <v>17792.219999999998</v>
      </c>
      <c r="O108" s="19" t="s">
        <v>162</v>
      </c>
      <c r="P108" s="60">
        <f t="shared" si="29"/>
        <v>1482.6849999999997</v>
      </c>
      <c r="T108" s="39">
        <f t="shared" si="30"/>
        <v>12054.919999999998</v>
      </c>
      <c r="U108" s="115">
        <f t="shared" si="23"/>
        <v>1004.5766666666665</v>
      </c>
      <c r="V108" s="141"/>
      <c r="W108" s="141"/>
      <c r="X108" s="147"/>
      <c r="Y108" s="148"/>
    </row>
    <row r="109" spans="1:25" ht="16.5" x14ac:dyDescent="0.3">
      <c r="A109" s="22"/>
      <c r="B109" s="23"/>
      <c r="C109" s="31">
        <f t="shared" si="31"/>
        <v>82</v>
      </c>
      <c r="D109" s="32">
        <v>9901433915</v>
      </c>
      <c r="E109" s="33" t="s">
        <v>297</v>
      </c>
      <c r="F109" s="40" t="s">
        <v>53</v>
      </c>
      <c r="G109" s="40" t="s">
        <v>89</v>
      </c>
      <c r="H109" s="75" t="s">
        <v>55</v>
      </c>
      <c r="I109" s="52">
        <v>72.540000000000006</v>
      </c>
      <c r="J109" s="37">
        <v>801.26</v>
      </c>
      <c r="K109" s="38">
        <v>250</v>
      </c>
      <c r="L109" s="38">
        <f t="shared" si="27"/>
        <v>2248.7400000000002</v>
      </c>
      <c r="M109" s="38">
        <f t="shared" si="28"/>
        <v>1051.26</v>
      </c>
      <c r="N109" s="39">
        <f t="shared" si="26"/>
        <v>17792.219999999998</v>
      </c>
      <c r="O109" s="19" t="s">
        <v>163</v>
      </c>
      <c r="P109" s="60">
        <f t="shared" si="29"/>
        <v>1482.6849999999997</v>
      </c>
      <c r="T109" s="39">
        <f t="shared" si="30"/>
        <v>12054.919999999998</v>
      </c>
      <c r="U109" s="115">
        <f t="shared" si="23"/>
        <v>1004.5766666666665</v>
      </c>
      <c r="V109" s="74">
        <f t="shared" ref="V109:V137" si="32">(I103*29+J103)+(I103*28+J103)</f>
        <v>5737.3</v>
      </c>
      <c r="W109" s="73">
        <f t="shared" si="24"/>
        <v>478.10833333333335</v>
      </c>
      <c r="X109" s="182">
        <f t="shared" ref="X109:X137" si="33">+U103+W109</f>
        <v>1482.6849999999999</v>
      </c>
      <c r="Y109" s="183"/>
    </row>
    <row r="110" spans="1:25" ht="16.5" x14ac:dyDescent="0.3">
      <c r="A110" s="22"/>
      <c r="B110" s="23"/>
      <c r="C110" s="31">
        <f t="shared" si="31"/>
        <v>83</v>
      </c>
      <c r="D110" s="32">
        <v>990099268</v>
      </c>
      <c r="E110" s="33" t="s">
        <v>298</v>
      </c>
      <c r="F110" s="40" t="s">
        <v>53</v>
      </c>
      <c r="G110" s="40" t="s">
        <v>89</v>
      </c>
      <c r="H110" s="75" t="s">
        <v>56</v>
      </c>
      <c r="I110" s="52">
        <v>72.540000000000006</v>
      </c>
      <c r="J110" s="37">
        <v>801.26</v>
      </c>
      <c r="K110" s="38">
        <v>250</v>
      </c>
      <c r="L110" s="38">
        <f t="shared" si="27"/>
        <v>2248.7400000000002</v>
      </c>
      <c r="M110" s="38">
        <f t="shared" si="28"/>
        <v>1051.26</v>
      </c>
      <c r="N110" s="39">
        <f t="shared" si="26"/>
        <v>17792.219999999998</v>
      </c>
      <c r="O110" s="19" t="s">
        <v>164</v>
      </c>
      <c r="P110" s="60">
        <f t="shared" si="29"/>
        <v>1482.6849999999997</v>
      </c>
      <c r="T110" s="39">
        <f t="shared" si="30"/>
        <v>12054.919999999998</v>
      </c>
      <c r="U110" s="115">
        <f t="shared" si="23"/>
        <v>1004.5766666666665</v>
      </c>
      <c r="V110" s="74">
        <f t="shared" si="32"/>
        <v>5737.3</v>
      </c>
      <c r="W110" s="73">
        <f t="shared" si="24"/>
        <v>478.10833333333335</v>
      </c>
      <c r="X110" s="182">
        <f t="shared" si="33"/>
        <v>1482.6849999999999</v>
      </c>
      <c r="Y110" s="183"/>
    </row>
    <row r="111" spans="1:25" ht="16.5" x14ac:dyDescent="0.3">
      <c r="A111" s="22"/>
      <c r="B111" s="23"/>
      <c r="C111" s="31">
        <f t="shared" si="31"/>
        <v>84</v>
      </c>
      <c r="D111" s="32">
        <v>9901433919</v>
      </c>
      <c r="E111" s="33" t="s">
        <v>299</v>
      </c>
      <c r="F111" s="40" t="s">
        <v>53</v>
      </c>
      <c r="G111" s="40" t="s">
        <v>89</v>
      </c>
      <c r="H111" s="75" t="s">
        <v>57</v>
      </c>
      <c r="I111" s="52">
        <v>72.540000000000006</v>
      </c>
      <c r="J111" s="37">
        <v>801.26</v>
      </c>
      <c r="K111" s="38">
        <v>250</v>
      </c>
      <c r="L111" s="38">
        <f t="shared" si="27"/>
        <v>2248.7400000000002</v>
      </c>
      <c r="M111" s="38">
        <f t="shared" si="28"/>
        <v>1051.26</v>
      </c>
      <c r="N111" s="39">
        <f t="shared" si="26"/>
        <v>17792.219999999998</v>
      </c>
      <c r="O111" s="19" t="s">
        <v>165</v>
      </c>
      <c r="P111" s="60">
        <f t="shared" si="29"/>
        <v>1482.6849999999997</v>
      </c>
      <c r="T111" s="39">
        <f t="shared" si="30"/>
        <v>12054.919999999998</v>
      </c>
      <c r="U111" s="115">
        <f t="shared" si="23"/>
        <v>1004.5766666666665</v>
      </c>
      <c r="V111" s="74">
        <f t="shared" si="32"/>
        <v>5737.3</v>
      </c>
      <c r="W111" s="73">
        <f t="shared" si="24"/>
        <v>478.10833333333335</v>
      </c>
      <c r="X111" s="182">
        <f t="shared" si="33"/>
        <v>1482.6849999999999</v>
      </c>
      <c r="Y111" s="183"/>
    </row>
    <row r="112" spans="1:25" ht="16.5" x14ac:dyDescent="0.3">
      <c r="A112" s="22"/>
      <c r="B112" s="23"/>
      <c r="C112" s="31">
        <f t="shared" si="31"/>
        <v>85</v>
      </c>
      <c r="D112" s="32">
        <v>9901433922</v>
      </c>
      <c r="E112" s="33" t="s">
        <v>300</v>
      </c>
      <c r="F112" s="40" t="s">
        <v>53</v>
      </c>
      <c r="G112" s="40" t="s">
        <v>89</v>
      </c>
      <c r="H112" s="75" t="s">
        <v>58</v>
      </c>
      <c r="I112" s="52">
        <v>72.540000000000006</v>
      </c>
      <c r="J112" s="37">
        <v>801.26</v>
      </c>
      <c r="K112" s="38">
        <v>250</v>
      </c>
      <c r="L112" s="38">
        <f t="shared" si="27"/>
        <v>2248.7400000000002</v>
      </c>
      <c r="M112" s="38">
        <f t="shared" si="28"/>
        <v>1051.26</v>
      </c>
      <c r="N112" s="39">
        <f t="shared" si="26"/>
        <v>17792.219999999998</v>
      </c>
      <c r="O112" s="19" t="s">
        <v>166</v>
      </c>
      <c r="P112" s="60">
        <f t="shared" si="29"/>
        <v>1482.6849999999997</v>
      </c>
      <c r="T112" s="39">
        <f t="shared" si="30"/>
        <v>12054.919999999998</v>
      </c>
      <c r="U112" s="115">
        <f t="shared" si="23"/>
        <v>1004.5766666666665</v>
      </c>
      <c r="V112" s="74">
        <f t="shared" si="32"/>
        <v>5737.3</v>
      </c>
      <c r="W112" s="73">
        <f t="shared" si="24"/>
        <v>478.10833333333335</v>
      </c>
      <c r="X112" s="182">
        <f t="shared" si="33"/>
        <v>1482.6849999999999</v>
      </c>
      <c r="Y112" s="183"/>
    </row>
    <row r="113" spans="1:25" ht="16.5" x14ac:dyDescent="0.3">
      <c r="A113" s="22"/>
      <c r="B113" s="23"/>
      <c r="C113" s="31">
        <f t="shared" si="31"/>
        <v>86</v>
      </c>
      <c r="D113" s="32">
        <v>9901433923</v>
      </c>
      <c r="E113" s="33" t="s">
        <v>301</v>
      </c>
      <c r="F113" s="40" t="s">
        <v>53</v>
      </c>
      <c r="G113" s="40" t="s">
        <v>89</v>
      </c>
      <c r="H113" s="75" t="s">
        <v>59</v>
      </c>
      <c r="I113" s="52">
        <v>72.540000000000006</v>
      </c>
      <c r="J113" s="37">
        <v>801.26</v>
      </c>
      <c r="K113" s="38">
        <v>250</v>
      </c>
      <c r="L113" s="38">
        <f t="shared" si="27"/>
        <v>2248.7400000000002</v>
      </c>
      <c r="M113" s="38">
        <f t="shared" si="28"/>
        <v>1051.26</v>
      </c>
      <c r="N113" s="39">
        <f t="shared" si="26"/>
        <v>17792.219999999998</v>
      </c>
      <c r="O113" s="19" t="s">
        <v>167</v>
      </c>
      <c r="P113" s="60">
        <f t="shared" si="29"/>
        <v>1482.6849999999997</v>
      </c>
      <c r="T113" s="39">
        <f t="shared" si="30"/>
        <v>12054.919999999998</v>
      </c>
      <c r="U113" s="115">
        <f t="shared" si="23"/>
        <v>1004.5766666666665</v>
      </c>
      <c r="V113" s="74">
        <f t="shared" si="32"/>
        <v>5737.3</v>
      </c>
      <c r="W113" s="73">
        <f t="shared" si="24"/>
        <v>478.10833333333335</v>
      </c>
      <c r="X113" s="182">
        <f t="shared" si="33"/>
        <v>1482.6849999999999</v>
      </c>
      <c r="Y113" s="183"/>
    </row>
    <row r="114" spans="1:25" ht="16.5" x14ac:dyDescent="0.3">
      <c r="A114" s="22"/>
      <c r="B114" s="23"/>
      <c r="C114" s="31">
        <f t="shared" si="31"/>
        <v>87</v>
      </c>
      <c r="D114" s="32">
        <v>9901433924</v>
      </c>
      <c r="E114" s="33" t="s">
        <v>302</v>
      </c>
      <c r="F114" s="40" t="s">
        <v>53</v>
      </c>
      <c r="G114" s="40" t="s">
        <v>89</v>
      </c>
      <c r="H114" s="75" t="s">
        <v>60</v>
      </c>
      <c r="I114" s="52">
        <v>72.540000000000006</v>
      </c>
      <c r="J114" s="37">
        <v>801.26</v>
      </c>
      <c r="K114" s="38">
        <v>250</v>
      </c>
      <c r="L114" s="38">
        <f t="shared" si="27"/>
        <v>2248.7400000000002</v>
      </c>
      <c r="M114" s="38">
        <f t="shared" si="28"/>
        <v>1051.26</v>
      </c>
      <c r="N114" s="39">
        <f t="shared" si="26"/>
        <v>17792.219999999998</v>
      </c>
      <c r="O114" s="19" t="s">
        <v>168</v>
      </c>
      <c r="P114" s="60">
        <f t="shared" si="29"/>
        <v>1482.6849999999997</v>
      </c>
      <c r="T114" s="39">
        <f t="shared" si="30"/>
        <v>12054.919999999998</v>
      </c>
      <c r="U114" s="115">
        <f t="shared" si="23"/>
        <v>1004.5766666666665</v>
      </c>
      <c r="V114" s="74">
        <f t="shared" si="32"/>
        <v>5737.3</v>
      </c>
      <c r="W114" s="73">
        <f t="shared" si="24"/>
        <v>478.10833333333335</v>
      </c>
      <c r="X114" s="182">
        <f t="shared" si="33"/>
        <v>1482.6849999999999</v>
      </c>
      <c r="Y114" s="183"/>
    </row>
    <row r="115" spans="1:25" ht="16.5" x14ac:dyDescent="0.3">
      <c r="A115" s="22"/>
      <c r="B115" s="23"/>
      <c r="C115" s="31">
        <f t="shared" si="31"/>
        <v>88</v>
      </c>
      <c r="D115" s="32">
        <v>9901433925</v>
      </c>
      <c r="E115" s="33" t="s">
        <v>303</v>
      </c>
      <c r="F115" s="40" t="s">
        <v>53</v>
      </c>
      <c r="G115" s="40" t="s">
        <v>89</v>
      </c>
      <c r="H115" s="75" t="s">
        <v>61</v>
      </c>
      <c r="I115" s="52">
        <v>72.540000000000006</v>
      </c>
      <c r="J115" s="37">
        <v>801.26</v>
      </c>
      <c r="K115" s="38">
        <v>250</v>
      </c>
      <c r="L115" s="38">
        <f t="shared" si="27"/>
        <v>2248.7400000000002</v>
      </c>
      <c r="M115" s="38">
        <f t="shared" si="28"/>
        <v>1051.26</v>
      </c>
      <c r="N115" s="39">
        <f t="shared" si="26"/>
        <v>17792.219999999998</v>
      </c>
      <c r="O115" s="19" t="s">
        <v>169</v>
      </c>
      <c r="P115" s="60">
        <f t="shared" si="29"/>
        <v>1482.6849999999997</v>
      </c>
      <c r="T115" s="39">
        <f t="shared" si="30"/>
        <v>12054.919999999998</v>
      </c>
      <c r="U115" s="115">
        <f t="shared" si="23"/>
        <v>1004.5766666666665</v>
      </c>
      <c r="V115" s="74">
        <f t="shared" si="32"/>
        <v>5737.3</v>
      </c>
      <c r="W115" s="73">
        <f t="shared" si="24"/>
        <v>478.10833333333335</v>
      </c>
      <c r="X115" s="182">
        <f t="shared" si="33"/>
        <v>1482.6849999999999</v>
      </c>
      <c r="Y115" s="183"/>
    </row>
    <row r="116" spans="1:25" ht="16.5" x14ac:dyDescent="0.3">
      <c r="A116" s="22"/>
      <c r="B116" s="23"/>
      <c r="C116" s="31">
        <f t="shared" si="31"/>
        <v>89</v>
      </c>
      <c r="D116" s="32">
        <v>9901433927</v>
      </c>
      <c r="E116" s="33" t="s">
        <v>304</v>
      </c>
      <c r="F116" s="40" t="s">
        <v>53</v>
      </c>
      <c r="G116" s="40" t="s">
        <v>89</v>
      </c>
      <c r="H116" s="82" t="s">
        <v>62</v>
      </c>
      <c r="I116" s="52">
        <v>72.540000000000006</v>
      </c>
      <c r="J116" s="37">
        <v>801.26</v>
      </c>
      <c r="K116" s="38">
        <v>250</v>
      </c>
      <c r="L116" s="38">
        <f t="shared" si="27"/>
        <v>2248.7400000000002</v>
      </c>
      <c r="M116" s="38">
        <f t="shared" si="28"/>
        <v>1051.26</v>
      </c>
      <c r="N116" s="39">
        <f t="shared" si="26"/>
        <v>17792.219999999998</v>
      </c>
      <c r="O116" s="19"/>
      <c r="P116" s="60">
        <f t="shared" si="29"/>
        <v>1482.6849999999997</v>
      </c>
      <c r="T116" s="39">
        <f t="shared" si="30"/>
        <v>12054.919999999998</v>
      </c>
      <c r="U116" s="115">
        <f t="shared" si="23"/>
        <v>1004.5766666666665</v>
      </c>
      <c r="V116" s="74">
        <f t="shared" si="32"/>
        <v>5737.3</v>
      </c>
      <c r="W116" s="73">
        <f t="shared" si="24"/>
        <v>478.10833333333335</v>
      </c>
      <c r="X116" s="182">
        <f t="shared" si="33"/>
        <v>1482.6849999999999</v>
      </c>
      <c r="Y116" s="183"/>
    </row>
    <row r="117" spans="1:25" ht="16.5" x14ac:dyDescent="0.3">
      <c r="A117" s="22"/>
      <c r="B117" s="23"/>
      <c r="C117" s="31">
        <f t="shared" si="31"/>
        <v>90</v>
      </c>
      <c r="D117" s="32">
        <v>990099333</v>
      </c>
      <c r="E117" s="33" t="s">
        <v>305</v>
      </c>
      <c r="F117" s="40" t="s">
        <v>53</v>
      </c>
      <c r="G117" s="40" t="s">
        <v>89</v>
      </c>
      <c r="H117" s="78" t="s">
        <v>64</v>
      </c>
      <c r="I117" s="52">
        <v>72.540000000000006</v>
      </c>
      <c r="J117" s="37">
        <v>801.26</v>
      </c>
      <c r="K117" s="38">
        <v>250</v>
      </c>
      <c r="L117" s="38">
        <f t="shared" si="27"/>
        <v>2248.7400000000002</v>
      </c>
      <c r="M117" s="38">
        <f t="shared" si="28"/>
        <v>1051.26</v>
      </c>
      <c r="N117" s="39">
        <f t="shared" si="26"/>
        <v>17792.219999999998</v>
      </c>
      <c r="O117" s="19"/>
      <c r="P117" s="60">
        <f t="shared" si="29"/>
        <v>1482.6849999999997</v>
      </c>
      <c r="T117" s="39">
        <f t="shared" si="30"/>
        <v>12054.919999999998</v>
      </c>
      <c r="U117" s="115">
        <f t="shared" si="23"/>
        <v>1004.5766666666665</v>
      </c>
      <c r="V117" s="74">
        <f t="shared" si="32"/>
        <v>5737.3</v>
      </c>
      <c r="W117" s="73">
        <f t="shared" si="24"/>
        <v>478.10833333333335</v>
      </c>
      <c r="X117" s="182">
        <f t="shared" si="33"/>
        <v>1482.6849999999999</v>
      </c>
      <c r="Y117" s="183"/>
    </row>
    <row r="118" spans="1:25" ht="16.5" x14ac:dyDescent="0.3">
      <c r="A118" s="22"/>
      <c r="B118" s="23"/>
      <c r="C118" s="31">
        <f t="shared" si="31"/>
        <v>91</v>
      </c>
      <c r="D118" s="32">
        <v>9901351185</v>
      </c>
      <c r="E118" s="33" t="s">
        <v>306</v>
      </c>
      <c r="F118" s="40" t="s">
        <v>53</v>
      </c>
      <c r="G118" s="40" t="s">
        <v>89</v>
      </c>
      <c r="H118" s="76" t="s">
        <v>65</v>
      </c>
      <c r="I118" s="52">
        <v>72.540000000000006</v>
      </c>
      <c r="J118" s="37">
        <v>801.26</v>
      </c>
      <c r="K118" s="38">
        <v>250</v>
      </c>
      <c r="L118" s="38">
        <f t="shared" si="27"/>
        <v>2248.7400000000002</v>
      </c>
      <c r="M118" s="38">
        <f t="shared" si="28"/>
        <v>1051.26</v>
      </c>
      <c r="N118" s="39">
        <f t="shared" si="26"/>
        <v>17792.219999999998</v>
      </c>
      <c r="O118" s="19"/>
      <c r="P118" s="60">
        <f t="shared" si="29"/>
        <v>1482.6849999999997</v>
      </c>
      <c r="T118" s="39">
        <f t="shared" si="30"/>
        <v>12054.919999999998</v>
      </c>
      <c r="U118" s="115">
        <f t="shared" si="23"/>
        <v>1004.5766666666665</v>
      </c>
      <c r="V118" s="74">
        <f t="shared" si="32"/>
        <v>5737.3</v>
      </c>
      <c r="W118" s="73">
        <f t="shared" si="24"/>
        <v>478.10833333333335</v>
      </c>
      <c r="X118" s="182">
        <f t="shared" si="33"/>
        <v>1482.6849999999999</v>
      </c>
      <c r="Y118" s="183"/>
    </row>
    <row r="119" spans="1:25" ht="16.5" x14ac:dyDescent="0.3">
      <c r="A119" s="22"/>
      <c r="B119" s="23"/>
      <c r="C119" s="31">
        <f t="shared" si="31"/>
        <v>92</v>
      </c>
      <c r="D119" s="32">
        <v>9901361506</v>
      </c>
      <c r="E119" s="33" t="s">
        <v>307</v>
      </c>
      <c r="F119" s="40" t="s">
        <v>53</v>
      </c>
      <c r="G119" s="40" t="s">
        <v>89</v>
      </c>
      <c r="H119" s="76" t="s">
        <v>66</v>
      </c>
      <c r="I119" s="52">
        <v>72.540000000000006</v>
      </c>
      <c r="J119" s="37">
        <v>801.26</v>
      </c>
      <c r="K119" s="38">
        <v>250</v>
      </c>
      <c r="L119" s="38">
        <f t="shared" si="27"/>
        <v>2248.7400000000002</v>
      </c>
      <c r="M119" s="38">
        <f t="shared" si="28"/>
        <v>1051.26</v>
      </c>
      <c r="N119" s="39">
        <f t="shared" si="26"/>
        <v>17792.219999999998</v>
      </c>
      <c r="O119" s="19"/>
      <c r="P119" s="60">
        <f t="shared" si="29"/>
        <v>1482.6849999999997</v>
      </c>
      <c r="T119" s="39">
        <f t="shared" si="30"/>
        <v>12054.919999999998</v>
      </c>
      <c r="U119" s="115">
        <f t="shared" si="23"/>
        <v>1004.5766666666665</v>
      </c>
      <c r="V119" s="74">
        <f t="shared" si="32"/>
        <v>5737.3</v>
      </c>
      <c r="W119" s="73">
        <f t="shared" si="24"/>
        <v>478.10833333333335</v>
      </c>
      <c r="X119" s="182">
        <f t="shared" si="33"/>
        <v>1482.6849999999999</v>
      </c>
      <c r="Y119" s="183"/>
    </row>
    <row r="120" spans="1:25" ht="16.5" x14ac:dyDescent="0.3">
      <c r="A120" s="22"/>
      <c r="B120" s="23"/>
      <c r="C120" s="31">
        <f t="shared" si="31"/>
        <v>93</v>
      </c>
      <c r="D120" s="32">
        <v>9901451093</v>
      </c>
      <c r="E120" s="33" t="s">
        <v>308</v>
      </c>
      <c r="F120" s="40" t="s">
        <v>53</v>
      </c>
      <c r="G120" s="40" t="s">
        <v>89</v>
      </c>
      <c r="H120" s="76" t="s">
        <v>67</v>
      </c>
      <c r="I120" s="52">
        <v>72.540000000000006</v>
      </c>
      <c r="J120" s="37">
        <v>801.26</v>
      </c>
      <c r="K120" s="38">
        <v>250</v>
      </c>
      <c r="L120" s="38">
        <f t="shared" si="27"/>
        <v>2248.7400000000002</v>
      </c>
      <c r="M120" s="38">
        <f t="shared" si="28"/>
        <v>1051.26</v>
      </c>
      <c r="N120" s="39">
        <f t="shared" si="26"/>
        <v>17792.219999999998</v>
      </c>
      <c r="O120" s="19"/>
      <c r="P120" s="60">
        <f t="shared" si="29"/>
        <v>1482.6849999999997</v>
      </c>
      <c r="T120" s="39">
        <f t="shared" si="30"/>
        <v>12054.919999999998</v>
      </c>
      <c r="U120" s="115">
        <f t="shared" si="23"/>
        <v>1004.5766666666665</v>
      </c>
      <c r="V120" s="74">
        <f t="shared" si="32"/>
        <v>5737.3</v>
      </c>
      <c r="W120" s="73">
        <f t="shared" si="24"/>
        <v>478.10833333333335</v>
      </c>
      <c r="X120" s="182">
        <f t="shared" si="33"/>
        <v>1482.6849999999999</v>
      </c>
      <c r="Y120" s="183"/>
    </row>
    <row r="121" spans="1:25" ht="16.5" x14ac:dyDescent="0.3">
      <c r="A121" s="22"/>
      <c r="B121" s="23"/>
      <c r="C121" s="31">
        <f t="shared" si="31"/>
        <v>94</v>
      </c>
      <c r="D121" s="32">
        <v>9901549822</v>
      </c>
      <c r="E121" s="33" t="s">
        <v>325</v>
      </c>
      <c r="F121" s="40" t="s">
        <v>53</v>
      </c>
      <c r="G121" s="40" t="s">
        <v>89</v>
      </c>
      <c r="H121" s="79" t="s">
        <v>214</v>
      </c>
      <c r="I121" s="52">
        <v>72.540000000000006</v>
      </c>
      <c r="J121" s="37">
        <v>801.26</v>
      </c>
      <c r="K121" s="38">
        <v>250</v>
      </c>
      <c r="L121" s="38">
        <f t="shared" si="27"/>
        <v>2248.7400000000002</v>
      </c>
      <c r="M121" s="38">
        <f t="shared" si="28"/>
        <v>1051.26</v>
      </c>
      <c r="N121" s="39">
        <f t="shared" si="26"/>
        <v>17792.219999999998</v>
      </c>
      <c r="O121" s="19"/>
      <c r="P121" s="60">
        <f t="shared" si="29"/>
        <v>1482.6849999999997</v>
      </c>
      <c r="T121" s="39">
        <f t="shared" si="30"/>
        <v>12054.919999999998</v>
      </c>
      <c r="U121" s="115">
        <f t="shared" si="23"/>
        <v>1004.5766666666665</v>
      </c>
      <c r="V121" s="74">
        <f t="shared" si="32"/>
        <v>5737.3</v>
      </c>
      <c r="W121" s="73">
        <f t="shared" si="24"/>
        <v>478.10833333333335</v>
      </c>
      <c r="X121" s="182">
        <f t="shared" si="33"/>
        <v>1482.6849999999999</v>
      </c>
      <c r="Y121" s="183"/>
    </row>
    <row r="122" spans="1:25" ht="16.5" x14ac:dyDescent="0.3">
      <c r="A122" s="22"/>
      <c r="B122" s="23"/>
      <c r="C122" s="31">
        <f t="shared" si="31"/>
        <v>95</v>
      </c>
      <c r="D122" s="32">
        <v>9901494527</v>
      </c>
      <c r="E122" s="33" t="s">
        <v>309</v>
      </c>
      <c r="F122" s="40" t="s">
        <v>53</v>
      </c>
      <c r="G122" s="40" t="s">
        <v>89</v>
      </c>
      <c r="H122" s="76" t="s">
        <v>201</v>
      </c>
      <c r="I122" s="52">
        <v>72.540000000000006</v>
      </c>
      <c r="J122" s="37">
        <v>801.26</v>
      </c>
      <c r="K122" s="38">
        <v>250</v>
      </c>
      <c r="L122" s="38">
        <f t="shared" si="27"/>
        <v>2248.7400000000002</v>
      </c>
      <c r="M122" s="38">
        <f t="shared" si="28"/>
        <v>1051.26</v>
      </c>
      <c r="N122" s="39">
        <f t="shared" si="26"/>
        <v>17792.219999999998</v>
      </c>
      <c r="O122" s="19"/>
      <c r="P122" s="60">
        <f t="shared" si="29"/>
        <v>1482.6849999999997</v>
      </c>
      <c r="T122" s="39">
        <f t="shared" si="30"/>
        <v>12054.919999999998</v>
      </c>
      <c r="U122" s="115">
        <f t="shared" si="23"/>
        <v>1004.5766666666665</v>
      </c>
      <c r="V122" s="74">
        <f t="shared" si="32"/>
        <v>5737.3</v>
      </c>
      <c r="W122" s="73">
        <f t="shared" si="24"/>
        <v>478.10833333333335</v>
      </c>
      <c r="X122" s="182">
        <f t="shared" si="33"/>
        <v>1482.6849999999999</v>
      </c>
      <c r="Y122" s="183"/>
    </row>
    <row r="123" spans="1:25" ht="16.5" x14ac:dyDescent="0.3">
      <c r="A123" s="22"/>
      <c r="B123" s="23"/>
      <c r="C123" s="31">
        <f t="shared" si="31"/>
        <v>96</v>
      </c>
      <c r="D123" s="32">
        <v>9901349728</v>
      </c>
      <c r="E123" s="33" t="s">
        <v>310</v>
      </c>
      <c r="F123" s="40" t="s">
        <v>53</v>
      </c>
      <c r="G123" s="40" t="s">
        <v>89</v>
      </c>
      <c r="H123" s="76" t="s">
        <v>68</v>
      </c>
      <c r="I123" s="52">
        <v>72.540000000000006</v>
      </c>
      <c r="J123" s="37">
        <v>801.26</v>
      </c>
      <c r="K123" s="38">
        <v>250</v>
      </c>
      <c r="L123" s="38">
        <f t="shared" si="27"/>
        <v>2248.7400000000002</v>
      </c>
      <c r="M123" s="38">
        <f t="shared" si="28"/>
        <v>1051.26</v>
      </c>
      <c r="N123" s="39">
        <f t="shared" si="26"/>
        <v>17792.219999999998</v>
      </c>
      <c r="O123" s="19"/>
      <c r="P123" s="60">
        <f t="shared" si="29"/>
        <v>1482.6849999999997</v>
      </c>
      <c r="T123" s="39">
        <f t="shared" si="30"/>
        <v>12054.919999999998</v>
      </c>
      <c r="U123" s="115">
        <f t="shared" si="23"/>
        <v>1004.5766666666665</v>
      </c>
      <c r="V123" s="74">
        <f t="shared" si="32"/>
        <v>5737.3</v>
      </c>
      <c r="W123" s="73">
        <f t="shared" si="24"/>
        <v>478.10833333333335</v>
      </c>
      <c r="X123" s="182">
        <f t="shared" si="33"/>
        <v>1482.6849999999999</v>
      </c>
      <c r="Y123" s="183"/>
    </row>
    <row r="124" spans="1:25" ht="16.5" x14ac:dyDescent="0.3">
      <c r="A124" s="22"/>
      <c r="B124" s="23"/>
      <c r="C124" s="31">
        <f t="shared" si="31"/>
        <v>97</v>
      </c>
      <c r="D124" s="32">
        <v>9901349729</v>
      </c>
      <c r="E124" s="33" t="s">
        <v>311</v>
      </c>
      <c r="F124" s="40" t="s">
        <v>53</v>
      </c>
      <c r="G124" s="40" t="s">
        <v>89</v>
      </c>
      <c r="H124" s="78" t="s">
        <v>69</v>
      </c>
      <c r="I124" s="52">
        <v>72.540000000000006</v>
      </c>
      <c r="J124" s="37">
        <v>801.26</v>
      </c>
      <c r="K124" s="38">
        <v>250</v>
      </c>
      <c r="L124" s="38">
        <f t="shared" si="27"/>
        <v>2248.7400000000002</v>
      </c>
      <c r="M124" s="38">
        <f t="shared" si="28"/>
        <v>1051.26</v>
      </c>
      <c r="N124" s="39">
        <f t="shared" si="26"/>
        <v>17792.219999999998</v>
      </c>
      <c r="O124" s="19"/>
      <c r="P124" s="60">
        <f t="shared" si="29"/>
        <v>1482.6849999999997</v>
      </c>
      <c r="T124" s="39">
        <f t="shared" si="30"/>
        <v>12054.919999999998</v>
      </c>
      <c r="U124" s="115">
        <f t="shared" si="23"/>
        <v>1004.5766666666665</v>
      </c>
      <c r="V124" s="74">
        <f t="shared" si="32"/>
        <v>5737.3</v>
      </c>
      <c r="W124" s="73">
        <f t="shared" si="24"/>
        <v>478.10833333333335</v>
      </c>
      <c r="X124" s="182">
        <f t="shared" si="33"/>
        <v>1482.6849999999999</v>
      </c>
      <c r="Y124" s="183"/>
    </row>
    <row r="125" spans="1:25" ht="16.5" x14ac:dyDescent="0.3">
      <c r="A125" s="22"/>
      <c r="B125" s="23"/>
      <c r="C125" s="31">
        <f t="shared" si="31"/>
        <v>98</v>
      </c>
      <c r="D125" s="32">
        <v>9901349730</v>
      </c>
      <c r="E125" s="33" t="s">
        <v>312</v>
      </c>
      <c r="F125" s="40" t="s">
        <v>53</v>
      </c>
      <c r="G125" s="40" t="s">
        <v>89</v>
      </c>
      <c r="H125" s="76" t="s">
        <v>70</v>
      </c>
      <c r="I125" s="52">
        <v>72.540000000000006</v>
      </c>
      <c r="J125" s="37">
        <v>801.26</v>
      </c>
      <c r="K125" s="38">
        <v>250</v>
      </c>
      <c r="L125" s="38">
        <f t="shared" si="27"/>
        <v>2248.7400000000002</v>
      </c>
      <c r="M125" s="38">
        <f t="shared" si="28"/>
        <v>1051.26</v>
      </c>
      <c r="N125" s="39">
        <f t="shared" si="26"/>
        <v>17792.219999999998</v>
      </c>
      <c r="O125" s="19"/>
      <c r="P125" s="60">
        <f t="shared" si="29"/>
        <v>1482.6849999999997</v>
      </c>
      <c r="T125" s="39">
        <f t="shared" si="30"/>
        <v>12054.919999999998</v>
      </c>
      <c r="U125" s="115">
        <f t="shared" si="23"/>
        <v>1004.5766666666665</v>
      </c>
      <c r="V125" s="74">
        <f t="shared" si="32"/>
        <v>5737.3</v>
      </c>
      <c r="W125" s="73">
        <f t="shared" si="24"/>
        <v>478.10833333333335</v>
      </c>
      <c r="X125" s="182">
        <f t="shared" si="33"/>
        <v>1482.6849999999999</v>
      </c>
      <c r="Y125" s="183"/>
    </row>
    <row r="126" spans="1:25" ht="16.5" x14ac:dyDescent="0.3">
      <c r="A126" s="22"/>
      <c r="B126" s="23"/>
      <c r="C126" s="31">
        <f t="shared" si="31"/>
        <v>99</v>
      </c>
      <c r="D126" s="32">
        <v>9901355145</v>
      </c>
      <c r="E126" s="33" t="s">
        <v>313</v>
      </c>
      <c r="F126" s="40" t="s">
        <v>53</v>
      </c>
      <c r="G126" s="40" t="s">
        <v>89</v>
      </c>
      <c r="H126" s="76" t="s">
        <v>71</v>
      </c>
      <c r="I126" s="52">
        <v>72.540000000000006</v>
      </c>
      <c r="J126" s="37">
        <v>801.26</v>
      </c>
      <c r="K126" s="38">
        <v>250</v>
      </c>
      <c r="L126" s="38">
        <f t="shared" si="27"/>
        <v>2248.7400000000002</v>
      </c>
      <c r="M126" s="38">
        <f t="shared" si="28"/>
        <v>1051.26</v>
      </c>
      <c r="N126" s="39">
        <f t="shared" si="26"/>
        <v>17792.219999999998</v>
      </c>
      <c r="O126" s="19" t="s">
        <v>170</v>
      </c>
      <c r="P126" s="60">
        <f t="shared" si="29"/>
        <v>1482.6849999999997</v>
      </c>
      <c r="T126" s="39">
        <f t="shared" si="30"/>
        <v>12054.919999999998</v>
      </c>
      <c r="U126" s="115">
        <f t="shared" si="23"/>
        <v>1004.5766666666665</v>
      </c>
      <c r="V126" s="74">
        <f t="shared" si="32"/>
        <v>5737.3</v>
      </c>
      <c r="W126" s="73">
        <f t="shared" si="24"/>
        <v>478.10833333333335</v>
      </c>
      <c r="X126" s="182">
        <f t="shared" si="33"/>
        <v>1482.6849999999999</v>
      </c>
      <c r="Y126" s="183"/>
    </row>
    <row r="127" spans="1:25" ht="16.5" x14ac:dyDescent="0.3">
      <c r="A127" s="22"/>
      <c r="B127" s="23"/>
      <c r="C127" s="31">
        <f t="shared" si="31"/>
        <v>100</v>
      </c>
      <c r="D127" s="32">
        <v>9901495284</v>
      </c>
      <c r="E127" s="33" t="s">
        <v>314</v>
      </c>
      <c r="F127" s="40" t="s">
        <v>53</v>
      </c>
      <c r="G127" s="40" t="s">
        <v>89</v>
      </c>
      <c r="H127" s="78" t="s">
        <v>192</v>
      </c>
      <c r="I127" s="52">
        <v>72.540000000000006</v>
      </c>
      <c r="J127" s="37">
        <v>801.26</v>
      </c>
      <c r="K127" s="38">
        <v>250</v>
      </c>
      <c r="L127" s="38">
        <f t="shared" si="27"/>
        <v>2248.7400000000002</v>
      </c>
      <c r="M127" s="38">
        <f t="shared" si="28"/>
        <v>1051.26</v>
      </c>
      <c r="N127" s="39">
        <f t="shared" si="26"/>
        <v>17792.219999999998</v>
      </c>
      <c r="O127" s="19" t="s">
        <v>171</v>
      </c>
      <c r="P127" s="60">
        <f t="shared" si="29"/>
        <v>1482.6849999999997</v>
      </c>
      <c r="T127" s="39">
        <f t="shared" si="30"/>
        <v>12054.919999999998</v>
      </c>
      <c r="U127" s="115">
        <f t="shared" si="23"/>
        <v>1004.5766666666665</v>
      </c>
      <c r="V127" s="74">
        <f t="shared" si="32"/>
        <v>5737.3</v>
      </c>
      <c r="W127" s="73">
        <f t="shared" si="24"/>
        <v>478.10833333333335</v>
      </c>
      <c r="X127" s="182">
        <f t="shared" si="33"/>
        <v>1482.6849999999999</v>
      </c>
      <c r="Y127" s="183"/>
    </row>
    <row r="128" spans="1:25" ht="16.5" x14ac:dyDescent="0.3">
      <c r="A128" s="22"/>
      <c r="B128" s="23"/>
      <c r="C128" s="31">
        <f t="shared" si="31"/>
        <v>101</v>
      </c>
      <c r="D128" s="32">
        <v>9901001049</v>
      </c>
      <c r="E128" s="33" t="s">
        <v>315</v>
      </c>
      <c r="F128" s="40" t="s">
        <v>53</v>
      </c>
      <c r="G128" s="40" t="s">
        <v>89</v>
      </c>
      <c r="H128" s="78" t="s">
        <v>75</v>
      </c>
      <c r="I128" s="52">
        <v>72.540000000000006</v>
      </c>
      <c r="J128" s="37">
        <v>801.26</v>
      </c>
      <c r="K128" s="38">
        <v>250</v>
      </c>
      <c r="L128" s="38">
        <f t="shared" si="27"/>
        <v>2248.7400000000002</v>
      </c>
      <c r="M128" s="38">
        <f t="shared" si="28"/>
        <v>1051.26</v>
      </c>
      <c r="N128" s="39">
        <f t="shared" si="26"/>
        <v>17792.219999999998</v>
      </c>
      <c r="O128" s="19" t="s">
        <v>172</v>
      </c>
      <c r="P128" s="60">
        <f t="shared" si="29"/>
        <v>1482.6849999999997</v>
      </c>
      <c r="T128" s="39">
        <f t="shared" si="30"/>
        <v>12054.919999999998</v>
      </c>
      <c r="U128" s="115">
        <f t="shared" si="23"/>
        <v>1004.5766666666665</v>
      </c>
      <c r="V128" s="74">
        <f t="shared" si="32"/>
        <v>5737.3</v>
      </c>
      <c r="W128" s="73">
        <f t="shared" si="24"/>
        <v>478.10833333333335</v>
      </c>
      <c r="X128" s="182">
        <f t="shared" si="33"/>
        <v>1482.6849999999999</v>
      </c>
      <c r="Y128" s="183"/>
    </row>
    <row r="129" spans="1:25" ht="16.5" x14ac:dyDescent="0.3">
      <c r="A129" s="22"/>
      <c r="B129" s="23"/>
      <c r="C129" s="31">
        <f t="shared" si="31"/>
        <v>102</v>
      </c>
      <c r="D129" s="32">
        <v>9901451119</v>
      </c>
      <c r="E129" s="33" t="s">
        <v>316</v>
      </c>
      <c r="F129" s="40" t="s">
        <v>53</v>
      </c>
      <c r="G129" s="40" t="s">
        <v>89</v>
      </c>
      <c r="H129" s="78" t="s">
        <v>100</v>
      </c>
      <c r="I129" s="52">
        <v>72.540000000000006</v>
      </c>
      <c r="J129" s="37">
        <v>801.26</v>
      </c>
      <c r="K129" s="38">
        <v>250</v>
      </c>
      <c r="L129" s="38">
        <f t="shared" si="27"/>
        <v>2248.7400000000002</v>
      </c>
      <c r="M129" s="38">
        <f t="shared" si="28"/>
        <v>1051.26</v>
      </c>
      <c r="N129" s="39">
        <f t="shared" si="26"/>
        <v>17792.219999999998</v>
      </c>
      <c r="O129" s="19" t="s">
        <v>173</v>
      </c>
      <c r="P129" s="60">
        <f t="shared" si="29"/>
        <v>1482.6849999999997</v>
      </c>
      <c r="T129" s="39">
        <f t="shared" si="30"/>
        <v>12054.919999999998</v>
      </c>
      <c r="U129" s="115">
        <f t="shared" si="23"/>
        <v>1004.5766666666665</v>
      </c>
      <c r="V129" s="74">
        <f t="shared" si="32"/>
        <v>5737.3</v>
      </c>
      <c r="W129" s="73">
        <f t="shared" si="24"/>
        <v>478.10833333333335</v>
      </c>
      <c r="X129" s="182">
        <f t="shared" si="33"/>
        <v>1482.6849999999999</v>
      </c>
      <c r="Y129" s="183"/>
    </row>
    <row r="130" spans="1:25" ht="16.5" x14ac:dyDescent="0.3">
      <c r="A130" s="22"/>
      <c r="B130" s="23"/>
      <c r="C130" s="31">
        <f t="shared" si="31"/>
        <v>103</v>
      </c>
      <c r="D130" s="32">
        <v>9901451097</v>
      </c>
      <c r="E130" s="33" t="s">
        <v>317</v>
      </c>
      <c r="F130" s="40" t="s">
        <v>53</v>
      </c>
      <c r="G130" s="40" t="s">
        <v>89</v>
      </c>
      <c r="H130" s="77" t="s">
        <v>95</v>
      </c>
      <c r="I130" s="52">
        <v>72.540000000000006</v>
      </c>
      <c r="J130" s="37">
        <v>801.26</v>
      </c>
      <c r="K130" s="38">
        <v>250</v>
      </c>
      <c r="L130" s="38">
        <f t="shared" si="27"/>
        <v>2248.7400000000002</v>
      </c>
      <c r="M130" s="38">
        <f t="shared" si="28"/>
        <v>1051.26</v>
      </c>
      <c r="N130" s="39">
        <f t="shared" si="26"/>
        <v>17792.219999999998</v>
      </c>
      <c r="O130" s="19" t="s">
        <v>174</v>
      </c>
      <c r="P130" s="60">
        <f t="shared" si="29"/>
        <v>1482.6849999999997</v>
      </c>
      <c r="T130" s="39">
        <f t="shared" si="30"/>
        <v>12054.919999999998</v>
      </c>
      <c r="U130" s="115">
        <f t="shared" si="23"/>
        <v>1004.5766666666665</v>
      </c>
      <c r="V130" s="74">
        <f t="shared" si="32"/>
        <v>5737.3</v>
      </c>
      <c r="W130" s="73">
        <f t="shared" si="24"/>
        <v>478.10833333333335</v>
      </c>
      <c r="X130" s="182">
        <f t="shared" si="33"/>
        <v>1482.6849999999999</v>
      </c>
      <c r="Y130" s="183"/>
    </row>
    <row r="131" spans="1:25" ht="16.5" x14ac:dyDescent="0.3">
      <c r="A131" s="22"/>
      <c r="B131" s="23"/>
      <c r="C131" s="31">
        <f>C130+1</f>
        <v>104</v>
      </c>
      <c r="D131" s="32">
        <v>9901433943</v>
      </c>
      <c r="E131" s="33" t="s">
        <v>318</v>
      </c>
      <c r="F131" s="40" t="s">
        <v>53</v>
      </c>
      <c r="G131" s="35" t="s">
        <v>89</v>
      </c>
      <c r="H131" s="82" t="s">
        <v>96</v>
      </c>
      <c r="I131" s="52">
        <v>72.540000000000006</v>
      </c>
      <c r="J131" s="37">
        <v>801.26</v>
      </c>
      <c r="K131" s="38">
        <v>250</v>
      </c>
      <c r="L131" s="38">
        <f t="shared" si="27"/>
        <v>2248.7400000000002</v>
      </c>
      <c r="M131" s="38">
        <f t="shared" si="28"/>
        <v>1051.26</v>
      </c>
      <c r="N131" s="39">
        <f t="shared" si="26"/>
        <v>17792.219999999998</v>
      </c>
      <c r="O131" s="19" t="s">
        <v>175</v>
      </c>
      <c r="P131" s="60">
        <f t="shared" si="29"/>
        <v>1482.6849999999997</v>
      </c>
      <c r="T131" s="39">
        <f t="shared" si="30"/>
        <v>12054.919999999998</v>
      </c>
      <c r="U131" s="115">
        <f t="shared" si="23"/>
        <v>1004.5766666666665</v>
      </c>
      <c r="V131" s="74">
        <f t="shared" si="32"/>
        <v>5737.3</v>
      </c>
      <c r="W131" s="73">
        <f t="shared" si="24"/>
        <v>478.10833333333335</v>
      </c>
      <c r="X131" s="182">
        <f t="shared" si="33"/>
        <v>1482.6849999999999</v>
      </c>
      <c r="Y131" s="183"/>
    </row>
    <row r="132" spans="1:25" ht="16.5" customHeight="1" x14ac:dyDescent="0.3">
      <c r="A132" s="22"/>
      <c r="B132" s="23"/>
      <c r="C132" s="31">
        <f>C131+1</f>
        <v>105</v>
      </c>
      <c r="D132" s="32">
        <v>9901433916</v>
      </c>
      <c r="E132" s="33" t="s">
        <v>319</v>
      </c>
      <c r="F132" s="40" t="s">
        <v>53</v>
      </c>
      <c r="G132" s="35" t="s">
        <v>89</v>
      </c>
      <c r="H132" s="75" t="s">
        <v>110</v>
      </c>
      <c r="I132" s="52">
        <v>72.540000000000006</v>
      </c>
      <c r="J132" s="37">
        <v>801.26</v>
      </c>
      <c r="K132" s="38">
        <v>250</v>
      </c>
      <c r="L132" s="38">
        <f t="shared" si="27"/>
        <v>2248.7400000000002</v>
      </c>
      <c r="M132" s="38">
        <f t="shared" si="28"/>
        <v>1051.26</v>
      </c>
      <c r="N132" s="39">
        <f t="shared" si="26"/>
        <v>17792.219999999998</v>
      </c>
      <c r="O132" s="19" t="s">
        <v>176</v>
      </c>
      <c r="P132" s="60">
        <f t="shared" si="29"/>
        <v>1482.6849999999997</v>
      </c>
      <c r="T132" s="39">
        <f t="shared" si="30"/>
        <v>12054.919999999998</v>
      </c>
      <c r="U132" s="115">
        <f t="shared" si="23"/>
        <v>1004.5766666666665</v>
      </c>
      <c r="V132" s="74">
        <f t="shared" si="32"/>
        <v>5737.3</v>
      </c>
      <c r="W132" s="73">
        <f t="shared" si="24"/>
        <v>478.10833333333335</v>
      </c>
      <c r="X132" s="182">
        <f t="shared" si="33"/>
        <v>1482.6849999999999</v>
      </c>
      <c r="Y132" s="183"/>
    </row>
    <row r="133" spans="1:25" ht="16.5" x14ac:dyDescent="0.3">
      <c r="A133" s="22"/>
      <c r="B133" s="23"/>
      <c r="C133" s="31">
        <f t="shared" si="31"/>
        <v>106</v>
      </c>
      <c r="D133" s="32">
        <v>9901433961</v>
      </c>
      <c r="E133" s="33" t="s">
        <v>320</v>
      </c>
      <c r="F133" s="40" t="s">
        <v>53</v>
      </c>
      <c r="G133" s="40" t="s">
        <v>89</v>
      </c>
      <c r="H133" s="75" t="s">
        <v>107</v>
      </c>
      <c r="I133" s="52">
        <v>72.540000000000006</v>
      </c>
      <c r="J133" s="37">
        <v>801.26</v>
      </c>
      <c r="K133" s="38">
        <v>250</v>
      </c>
      <c r="L133" s="38">
        <f t="shared" si="27"/>
        <v>2248.7400000000002</v>
      </c>
      <c r="M133" s="38">
        <f t="shared" si="28"/>
        <v>1051.26</v>
      </c>
      <c r="N133" s="39">
        <f t="shared" si="26"/>
        <v>17792.219999999998</v>
      </c>
      <c r="O133" s="19" t="s">
        <v>177</v>
      </c>
      <c r="P133" s="60">
        <f t="shared" si="29"/>
        <v>1482.6849999999997</v>
      </c>
      <c r="T133" s="39">
        <f t="shared" si="30"/>
        <v>12054.919999999998</v>
      </c>
      <c r="U133" s="115">
        <f t="shared" si="23"/>
        <v>1004.5766666666665</v>
      </c>
      <c r="V133" s="74">
        <f t="shared" si="32"/>
        <v>5737.3</v>
      </c>
      <c r="W133" s="73">
        <f t="shared" si="24"/>
        <v>478.10833333333335</v>
      </c>
      <c r="X133" s="182">
        <f t="shared" si="33"/>
        <v>1482.6849999999999</v>
      </c>
      <c r="Y133" s="183"/>
    </row>
    <row r="134" spans="1:25" ht="16.5" x14ac:dyDescent="0.3">
      <c r="A134" s="22"/>
      <c r="B134" s="23"/>
      <c r="C134" s="31">
        <f t="shared" si="31"/>
        <v>107</v>
      </c>
      <c r="D134" s="32">
        <v>9901451092</v>
      </c>
      <c r="E134" s="33" t="s">
        <v>321</v>
      </c>
      <c r="F134" s="40" t="s">
        <v>53</v>
      </c>
      <c r="G134" s="40" t="s">
        <v>89</v>
      </c>
      <c r="H134" s="76" t="s">
        <v>109</v>
      </c>
      <c r="I134" s="52">
        <v>72.540000000000006</v>
      </c>
      <c r="J134" s="37">
        <v>801.26</v>
      </c>
      <c r="K134" s="38">
        <v>250</v>
      </c>
      <c r="L134" s="38">
        <f t="shared" si="27"/>
        <v>2248.7400000000002</v>
      </c>
      <c r="M134" s="38">
        <f t="shared" si="28"/>
        <v>1051.26</v>
      </c>
      <c r="N134" s="39">
        <f t="shared" si="26"/>
        <v>17792.219999999998</v>
      </c>
      <c r="O134" s="19" t="s">
        <v>178</v>
      </c>
      <c r="P134" s="60">
        <f t="shared" si="29"/>
        <v>1482.6849999999997</v>
      </c>
      <c r="T134" s="39">
        <f t="shared" si="30"/>
        <v>12054.919999999998</v>
      </c>
      <c r="U134" s="115">
        <f t="shared" si="23"/>
        <v>1004.5766666666665</v>
      </c>
      <c r="V134" s="74">
        <f t="shared" si="32"/>
        <v>5737.3</v>
      </c>
      <c r="W134" s="73">
        <f t="shared" si="24"/>
        <v>478.10833333333335</v>
      </c>
      <c r="X134" s="182">
        <f t="shared" si="33"/>
        <v>1482.6849999999999</v>
      </c>
      <c r="Y134" s="183"/>
    </row>
    <row r="135" spans="1:25" ht="16.5" x14ac:dyDescent="0.3">
      <c r="A135" s="22"/>
      <c r="B135" s="23"/>
      <c r="C135" s="31">
        <f t="shared" si="31"/>
        <v>108</v>
      </c>
      <c r="D135" s="32">
        <v>9901433962</v>
      </c>
      <c r="E135" s="53" t="s">
        <v>322</v>
      </c>
      <c r="F135" s="54" t="s">
        <v>53</v>
      </c>
      <c r="G135" s="54" t="s">
        <v>89</v>
      </c>
      <c r="H135" s="83" t="s">
        <v>108</v>
      </c>
      <c r="I135" s="52">
        <v>72.540000000000006</v>
      </c>
      <c r="J135" s="37">
        <v>801.26</v>
      </c>
      <c r="K135" s="38">
        <v>250</v>
      </c>
      <c r="L135" s="38">
        <f t="shared" si="27"/>
        <v>2248.7400000000002</v>
      </c>
      <c r="M135" s="38">
        <f t="shared" si="28"/>
        <v>1051.26</v>
      </c>
      <c r="N135" s="39">
        <f t="shared" si="26"/>
        <v>17792.219999999998</v>
      </c>
      <c r="O135" s="19" t="s">
        <v>179</v>
      </c>
      <c r="P135" s="60">
        <f t="shared" si="29"/>
        <v>1482.6849999999997</v>
      </c>
      <c r="T135" s="39">
        <f t="shared" si="30"/>
        <v>12054.919999999998</v>
      </c>
      <c r="U135" s="115">
        <f t="shared" si="23"/>
        <v>1004.5766666666665</v>
      </c>
      <c r="V135" s="74">
        <f t="shared" si="32"/>
        <v>5737.3</v>
      </c>
      <c r="W135" s="73">
        <f t="shared" si="24"/>
        <v>478.10833333333335</v>
      </c>
      <c r="X135" s="182">
        <f t="shared" si="33"/>
        <v>1482.6849999999999</v>
      </c>
      <c r="Y135" s="183"/>
    </row>
    <row r="136" spans="1:25" ht="16.5" x14ac:dyDescent="0.3">
      <c r="A136" s="22"/>
      <c r="B136" s="23"/>
      <c r="C136" s="31">
        <f t="shared" si="31"/>
        <v>109</v>
      </c>
      <c r="D136" s="32">
        <v>9901545084</v>
      </c>
      <c r="E136" s="33" t="s">
        <v>324</v>
      </c>
      <c r="F136" s="40" t="s">
        <v>53</v>
      </c>
      <c r="G136" s="40" t="s">
        <v>89</v>
      </c>
      <c r="H136" s="78" t="s">
        <v>210</v>
      </c>
      <c r="I136" s="52">
        <v>72.540000000000006</v>
      </c>
      <c r="J136" s="37">
        <v>801.26</v>
      </c>
      <c r="K136" s="38">
        <v>250</v>
      </c>
      <c r="L136" s="38">
        <f t="shared" si="27"/>
        <v>2248.7400000000002</v>
      </c>
      <c r="M136" s="38">
        <f t="shared" si="28"/>
        <v>1051.26</v>
      </c>
      <c r="N136" s="39">
        <f t="shared" si="26"/>
        <v>17792.219999999998</v>
      </c>
      <c r="O136" s="19" t="s">
        <v>180</v>
      </c>
      <c r="P136" s="60">
        <f t="shared" si="29"/>
        <v>1482.6849999999997</v>
      </c>
      <c r="T136" s="39">
        <f t="shared" si="30"/>
        <v>12054.919999999998</v>
      </c>
      <c r="U136" s="115">
        <f t="shared" si="23"/>
        <v>1004.5766666666665</v>
      </c>
      <c r="V136" s="74">
        <f t="shared" si="32"/>
        <v>5737.3</v>
      </c>
      <c r="W136" s="73">
        <f t="shared" si="24"/>
        <v>478.10833333333335</v>
      </c>
      <c r="X136" s="182">
        <f t="shared" si="33"/>
        <v>1482.6849999999999</v>
      </c>
      <c r="Y136" s="183"/>
    </row>
    <row r="137" spans="1:25" ht="16.5" x14ac:dyDescent="0.3">
      <c r="A137" s="22"/>
      <c r="B137" s="23"/>
      <c r="C137" s="31">
        <f t="shared" si="31"/>
        <v>110</v>
      </c>
      <c r="D137" s="32">
        <v>9901545088</v>
      </c>
      <c r="E137" s="33" t="s">
        <v>323</v>
      </c>
      <c r="F137" s="40" t="s">
        <v>209</v>
      </c>
      <c r="G137" s="35" t="s">
        <v>89</v>
      </c>
      <c r="H137" s="75" t="s">
        <v>211</v>
      </c>
      <c r="I137" s="52">
        <v>72.540000000000006</v>
      </c>
      <c r="J137" s="37">
        <v>801.26</v>
      </c>
      <c r="K137" s="38">
        <v>250</v>
      </c>
      <c r="L137" s="85">
        <f t="shared" si="27"/>
        <v>2248.7400000000002</v>
      </c>
      <c r="M137" s="85">
        <f t="shared" si="28"/>
        <v>1051.26</v>
      </c>
      <c r="N137" s="86">
        <f t="shared" si="26"/>
        <v>17792.219999999998</v>
      </c>
      <c r="O137" s="68" t="s">
        <v>181</v>
      </c>
      <c r="P137" s="87">
        <f t="shared" si="29"/>
        <v>1482.6849999999997</v>
      </c>
      <c r="T137" s="86">
        <f t="shared" si="30"/>
        <v>12054.919999999998</v>
      </c>
      <c r="U137" s="116">
        <f t="shared" si="23"/>
        <v>1004.5766666666665</v>
      </c>
      <c r="V137" s="74">
        <f t="shared" si="32"/>
        <v>5737.3</v>
      </c>
      <c r="W137" s="73">
        <f t="shared" si="24"/>
        <v>478.10833333333335</v>
      </c>
      <c r="X137" s="182">
        <f t="shared" si="33"/>
        <v>1482.6849999999999</v>
      </c>
      <c r="Y137" s="183"/>
    </row>
    <row r="138" spans="1:25" ht="16.5" x14ac:dyDescent="0.3">
      <c r="A138" s="22"/>
      <c r="B138" s="23"/>
      <c r="C138" s="23"/>
      <c r="D138" s="24"/>
      <c r="E138" s="24"/>
      <c r="F138" s="23"/>
      <c r="G138" s="24"/>
      <c r="H138" s="23"/>
      <c r="I138" s="23"/>
      <c r="J138" s="24"/>
      <c r="K138" s="23"/>
      <c r="L138" s="88">
        <f>SUM(L103:L137)</f>
        <v>78705.900000000009</v>
      </c>
      <c r="M138" s="88">
        <f>SUM(M103:M137)</f>
        <v>36794.099999999984</v>
      </c>
      <c r="N138" s="89" t="s">
        <v>335</v>
      </c>
      <c r="O138" s="90"/>
      <c r="P138" s="91">
        <f>SUM(P103:P137)</f>
        <v>51893.974999999984</v>
      </c>
      <c r="Q138" s="19"/>
      <c r="R138" s="19"/>
      <c r="S138" s="19"/>
      <c r="T138" s="89" t="s">
        <v>335</v>
      </c>
      <c r="U138" s="115">
        <f>SUM(U103:U137)</f>
        <v>35160.183333333342</v>
      </c>
      <c r="V138" s="74"/>
      <c r="W138" s="73"/>
      <c r="X138" s="113"/>
      <c r="Y138" s="114"/>
    </row>
    <row r="139" spans="1:25" ht="16.5" x14ac:dyDescent="0.3">
      <c r="A139" s="22"/>
      <c r="B139" s="23"/>
      <c r="C139" s="23"/>
      <c r="D139" s="24"/>
      <c r="E139" s="24"/>
      <c r="F139" s="23"/>
      <c r="G139" s="24"/>
      <c r="H139" s="23"/>
      <c r="I139" s="23"/>
      <c r="J139" s="24"/>
      <c r="K139" s="23"/>
      <c r="L139" s="23"/>
      <c r="M139" s="23"/>
      <c r="N139" s="23"/>
      <c r="T139" s="23"/>
      <c r="V139" s="74"/>
      <c r="W139" s="73"/>
      <c r="X139" s="113"/>
      <c r="Y139" s="114"/>
    </row>
    <row r="140" spans="1:25" ht="16.5" x14ac:dyDescent="0.3">
      <c r="A140" s="22"/>
      <c r="B140" s="23"/>
      <c r="K140" s="61" t="s">
        <v>326</v>
      </c>
      <c r="L140" s="61"/>
      <c r="M140" s="61"/>
      <c r="N140" s="61"/>
      <c r="O140" s="61"/>
      <c r="P140" s="62"/>
      <c r="T140" s="61"/>
      <c r="U140" s="84">
        <f>(U33+U95+U138)+0.33</f>
        <v>110509.53333333343</v>
      </c>
      <c r="V140" s="74"/>
      <c r="W140" s="73"/>
      <c r="X140" s="113"/>
      <c r="Y140" s="114"/>
    </row>
    <row r="141" spans="1:25" ht="16.5" x14ac:dyDescent="0.3">
      <c r="A141" s="22"/>
      <c r="B141" s="23"/>
      <c r="V141" s="74">
        <f t="shared" ref="V141:V147" si="34">(I132*29+J132)+(I132*28+J132)</f>
        <v>5737.3</v>
      </c>
      <c r="W141" s="73">
        <f t="shared" si="24"/>
        <v>478.10833333333335</v>
      </c>
      <c r="X141" s="182">
        <f t="shared" ref="X141:X147" si="35">+U132+W141</f>
        <v>1482.6849999999999</v>
      </c>
      <c r="Y141" s="183"/>
    </row>
    <row r="142" spans="1:25" ht="16.5" customHeight="1" x14ac:dyDescent="0.3">
      <c r="A142" s="22"/>
      <c r="B142" s="23"/>
      <c r="V142" s="74">
        <f t="shared" si="34"/>
        <v>5737.3</v>
      </c>
      <c r="W142" s="73">
        <f t="shared" si="24"/>
        <v>478.10833333333335</v>
      </c>
      <c r="X142" s="182">
        <f t="shared" si="35"/>
        <v>1482.6849999999999</v>
      </c>
      <c r="Y142" s="183"/>
    </row>
    <row r="143" spans="1:25" ht="16.5" x14ac:dyDescent="0.3">
      <c r="A143" s="22"/>
      <c r="B143" s="23"/>
      <c r="V143" s="74">
        <f t="shared" si="34"/>
        <v>5737.3</v>
      </c>
      <c r="W143" s="73">
        <f t="shared" si="24"/>
        <v>478.10833333333335</v>
      </c>
      <c r="X143" s="182">
        <f t="shared" si="35"/>
        <v>1482.6849999999999</v>
      </c>
      <c r="Y143" s="183"/>
    </row>
    <row r="144" spans="1:25" ht="16.5" x14ac:dyDescent="0.3">
      <c r="A144" s="22"/>
      <c r="B144" s="23"/>
      <c r="C144" s="97"/>
      <c r="D144" s="98"/>
      <c r="E144" s="98"/>
      <c r="F144" s="97"/>
      <c r="G144" s="98"/>
      <c r="H144" s="97"/>
      <c r="I144" s="97"/>
      <c r="J144" s="98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9"/>
      <c r="V144" s="74">
        <f t="shared" si="34"/>
        <v>5737.3</v>
      </c>
      <c r="W144" s="73">
        <f t="shared" si="24"/>
        <v>478.10833333333335</v>
      </c>
      <c r="X144" s="182">
        <f t="shared" si="35"/>
        <v>1482.6849999999999</v>
      </c>
      <c r="Y144" s="183"/>
    </row>
    <row r="145" spans="1:25" ht="16.5" x14ac:dyDescent="0.3">
      <c r="A145" s="22"/>
      <c r="B145" s="23"/>
      <c r="C145" s="97"/>
      <c r="D145" s="107"/>
      <c r="E145" s="117"/>
      <c r="F145" s="97"/>
      <c r="G145" s="98"/>
      <c r="H145" s="97"/>
      <c r="I145" s="97"/>
      <c r="J145" s="98"/>
      <c r="K145" s="97"/>
      <c r="L145" s="100"/>
      <c r="M145" s="100"/>
      <c r="N145" s="97"/>
      <c r="O145" s="97"/>
      <c r="P145" s="97"/>
      <c r="Q145" s="97"/>
      <c r="R145" s="97"/>
      <c r="S145" s="97"/>
      <c r="T145" s="97"/>
      <c r="U145" s="99"/>
      <c r="V145" s="74">
        <f t="shared" si="34"/>
        <v>5737.3</v>
      </c>
      <c r="W145" s="73">
        <f t="shared" si="24"/>
        <v>478.10833333333335</v>
      </c>
      <c r="X145" s="182">
        <f t="shared" si="35"/>
        <v>1482.6849999999999</v>
      </c>
      <c r="Y145" s="183"/>
    </row>
    <row r="146" spans="1:25" ht="16.5" x14ac:dyDescent="0.3">
      <c r="A146" s="22"/>
      <c r="B146" s="23"/>
      <c r="C146" s="97"/>
      <c r="D146" s="107" t="s">
        <v>341</v>
      </c>
      <c r="E146" s="108"/>
      <c r="F146" s="117"/>
      <c r="G146" s="109"/>
      <c r="H146" s="109"/>
      <c r="I146" s="118" t="s">
        <v>342</v>
      </c>
      <c r="J146" s="118"/>
      <c r="K146" s="108"/>
      <c r="L146" s="109"/>
      <c r="M146" s="110" t="s">
        <v>342</v>
      </c>
      <c r="N146" s="108"/>
      <c r="O146" s="98" t="s">
        <v>342</v>
      </c>
      <c r="P146" s="101"/>
      <c r="Q146" s="97"/>
      <c r="R146" s="97"/>
      <c r="S146" s="97"/>
      <c r="T146" s="97"/>
      <c r="U146" s="99"/>
      <c r="V146" s="74">
        <f t="shared" si="34"/>
        <v>5737.3</v>
      </c>
      <c r="W146" s="73">
        <f t="shared" si="24"/>
        <v>478.10833333333335</v>
      </c>
      <c r="X146" s="182">
        <f t="shared" si="35"/>
        <v>1482.6849999999999</v>
      </c>
      <c r="Y146" s="183"/>
    </row>
    <row r="147" spans="1:25" ht="15" customHeight="1" x14ac:dyDescent="0.3">
      <c r="A147" s="22"/>
      <c r="B147" s="55"/>
      <c r="C147" s="97"/>
      <c r="D147" s="109"/>
      <c r="E147" s="109" t="s">
        <v>343</v>
      </c>
      <c r="F147" s="109"/>
      <c r="G147" s="109"/>
      <c r="H147" s="109"/>
      <c r="I147" s="119"/>
      <c r="J147" s="109" t="s">
        <v>344</v>
      </c>
      <c r="K147" s="109"/>
      <c r="L147" s="109"/>
      <c r="M147" s="109"/>
      <c r="N147" s="109" t="s">
        <v>344</v>
      </c>
      <c r="O147" s="98" t="s">
        <v>344</v>
      </c>
      <c r="P147" s="98"/>
      <c r="Q147" s="97"/>
      <c r="R147" s="97"/>
      <c r="S147" s="97"/>
      <c r="T147" s="97"/>
      <c r="U147" s="99"/>
      <c r="V147" s="74">
        <f t="shared" si="34"/>
        <v>0</v>
      </c>
      <c r="W147" s="73">
        <f t="shared" si="24"/>
        <v>0</v>
      </c>
      <c r="X147" s="182">
        <f t="shared" si="35"/>
        <v>35160.183333333342</v>
      </c>
      <c r="Y147" s="183"/>
    </row>
    <row r="148" spans="1:25" ht="15" customHeight="1" x14ac:dyDescent="0.3">
      <c r="A148" s="22"/>
      <c r="B148" s="55"/>
      <c r="C148" s="97"/>
      <c r="D148" s="109"/>
      <c r="E148" s="109" t="s">
        <v>345</v>
      </c>
      <c r="F148" s="109"/>
      <c r="G148" s="109"/>
      <c r="H148" s="109"/>
      <c r="I148" s="119"/>
      <c r="J148" s="109" t="s">
        <v>346</v>
      </c>
      <c r="K148" s="109"/>
      <c r="L148" s="109"/>
      <c r="M148" s="109"/>
      <c r="N148" s="109" t="s">
        <v>346</v>
      </c>
      <c r="O148" s="98" t="s">
        <v>346</v>
      </c>
      <c r="P148" s="98"/>
      <c r="Q148" s="97"/>
      <c r="R148" s="97"/>
      <c r="S148" s="97"/>
      <c r="T148" s="97"/>
      <c r="U148" s="99"/>
    </row>
    <row r="149" spans="1:25" ht="15.75" x14ac:dyDescent="0.25">
      <c r="C149" s="97"/>
      <c r="D149" s="109"/>
      <c r="E149" s="109" t="s">
        <v>347</v>
      </c>
      <c r="F149" s="109"/>
      <c r="G149" s="109"/>
      <c r="H149" s="109"/>
      <c r="I149" s="119"/>
      <c r="J149" s="109" t="s">
        <v>347</v>
      </c>
      <c r="K149" s="109"/>
      <c r="L149" s="109"/>
      <c r="M149" s="109"/>
      <c r="N149" s="109" t="s">
        <v>347</v>
      </c>
      <c r="O149" s="98" t="s">
        <v>347</v>
      </c>
      <c r="P149" s="98"/>
      <c r="Q149" s="97"/>
      <c r="R149" s="97"/>
      <c r="S149" s="97"/>
      <c r="T149" s="97"/>
      <c r="U149" s="99"/>
    </row>
    <row r="150" spans="1:25" ht="15.75" x14ac:dyDescent="0.25">
      <c r="C150" s="97"/>
      <c r="D150" s="98"/>
      <c r="E150" s="98"/>
      <c r="F150" s="97"/>
      <c r="G150" s="98"/>
      <c r="H150" s="97"/>
      <c r="I150" s="97"/>
      <c r="J150" s="98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9"/>
    </row>
    <row r="151" spans="1:25" ht="15.75" x14ac:dyDescent="0.25">
      <c r="C151" s="97"/>
      <c r="D151" s="98"/>
      <c r="E151" s="98"/>
      <c r="F151" s="97"/>
      <c r="G151" s="98"/>
      <c r="H151" s="97"/>
      <c r="I151" s="97"/>
      <c r="J151" s="98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9"/>
    </row>
    <row r="152" spans="1:25" ht="15.75" customHeight="1" x14ac:dyDescent="0.25"/>
    <row r="153" spans="1:25" ht="15.75" x14ac:dyDescent="0.25">
      <c r="A153" s="96"/>
      <c r="B153" s="97"/>
    </row>
    <row r="154" spans="1:25" ht="15.75" x14ac:dyDescent="0.25">
      <c r="A154" s="96"/>
      <c r="B154" s="97"/>
    </row>
    <row r="155" spans="1:25" ht="15.75" x14ac:dyDescent="0.25">
      <c r="A155" s="96"/>
      <c r="B155" s="97"/>
    </row>
    <row r="156" spans="1:25" ht="15.75" x14ac:dyDescent="0.25">
      <c r="A156" s="96"/>
      <c r="B156" s="97"/>
    </row>
    <row r="157" spans="1:25" ht="15.75" x14ac:dyDescent="0.25">
      <c r="A157" s="96"/>
      <c r="B157" s="97"/>
    </row>
    <row r="158" spans="1:25" ht="15.75" x14ac:dyDescent="0.25">
      <c r="A158" s="96"/>
      <c r="B158" s="97"/>
    </row>
    <row r="159" spans="1:25" ht="15.75" x14ac:dyDescent="0.25">
      <c r="A159" s="96"/>
      <c r="B159" s="97"/>
    </row>
    <row r="160" spans="1:25" ht="15.75" x14ac:dyDescent="0.25">
      <c r="A160" s="96"/>
      <c r="B160" s="97"/>
    </row>
  </sheetData>
  <sheetProtection algorithmName="SHA-512" hashValue="WzRTEHAo1RAX/q9a21D5Zm96UUNtrVnpX43QTO6Hz5GkMlnEnlpChU+c2sNpKs+NrAwi+hap/NqOGT4S8TSNgw==" saltValue="+mrOLF/kz7G2D4YWivm9QA==" spinCount="100000" sheet="1" formatCells="0" formatColumns="0" formatRows="0" insertColumns="0" insertRows="0" insertHyperlinks="0" deleteColumns="0" deleteRows="0" sort="0" autoFilter="0" pivotTables="0"/>
  <mergeCells count="182">
    <mergeCell ref="X146:Y146"/>
    <mergeCell ref="X147:Y147"/>
    <mergeCell ref="X36:Y36"/>
    <mergeCell ref="X35:Y35"/>
    <mergeCell ref="X34:Y34"/>
    <mergeCell ref="X141:Y141"/>
    <mergeCell ref="X142:Y142"/>
    <mergeCell ref="X143:Y143"/>
    <mergeCell ref="X144:Y144"/>
    <mergeCell ref="X145:Y145"/>
    <mergeCell ref="X133:Y133"/>
    <mergeCell ref="X134:Y134"/>
    <mergeCell ref="X135:Y135"/>
    <mergeCell ref="X136:Y136"/>
    <mergeCell ref="X137:Y137"/>
    <mergeCell ref="X128:Y128"/>
    <mergeCell ref="X129:Y129"/>
    <mergeCell ref="X130:Y130"/>
    <mergeCell ref="X131:Y131"/>
    <mergeCell ref="X132:Y132"/>
    <mergeCell ref="X123:Y123"/>
    <mergeCell ref="X124:Y124"/>
    <mergeCell ref="X125:Y125"/>
    <mergeCell ref="X126:Y126"/>
    <mergeCell ref="X109:Y109"/>
    <mergeCell ref="X110:Y110"/>
    <mergeCell ref="X111:Y111"/>
    <mergeCell ref="X112:Y112"/>
    <mergeCell ref="X103:Y103"/>
    <mergeCell ref="X104:Y104"/>
    <mergeCell ref="X105:Y105"/>
    <mergeCell ref="X127:Y127"/>
    <mergeCell ref="X118:Y118"/>
    <mergeCell ref="X119:Y119"/>
    <mergeCell ref="X120:Y120"/>
    <mergeCell ref="X121:Y121"/>
    <mergeCell ref="X122:Y122"/>
    <mergeCell ref="X113:Y113"/>
    <mergeCell ref="X114:Y114"/>
    <mergeCell ref="X115:Y115"/>
    <mergeCell ref="X116:Y116"/>
    <mergeCell ref="X117:Y117"/>
    <mergeCell ref="X95:Y95"/>
    <mergeCell ref="X99:Y99"/>
    <mergeCell ref="X100:Y100"/>
    <mergeCell ref="X101:Y101"/>
    <mergeCell ref="X102:Y102"/>
    <mergeCell ref="X90:Y90"/>
    <mergeCell ref="X91:Y91"/>
    <mergeCell ref="X92:Y92"/>
    <mergeCell ref="X93:Y93"/>
    <mergeCell ref="X94:Y94"/>
    <mergeCell ref="X85:Y85"/>
    <mergeCell ref="X86:Y86"/>
    <mergeCell ref="X87:Y87"/>
    <mergeCell ref="X88:Y88"/>
    <mergeCell ref="X89:Y89"/>
    <mergeCell ref="X80:Y80"/>
    <mergeCell ref="X81:Y81"/>
    <mergeCell ref="X82:Y82"/>
    <mergeCell ref="X83:Y83"/>
    <mergeCell ref="X84:Y84"/>
    <mergeCell ref="X75:Y75"/>
    <mergeCell ref="X76:Y76"/>
    <mergeCell ref="X77:Y77"/>
    <mergeCell ref="X78:Y78"/>
    <mergeCell ref="X79:Y79"/>
    <mergeCell ref="X70:Y70"/>
    <mergeCell ref="X71:Y71"/>
    <mergeCell ref="X72:Y72"/>
    <mergeCell ref="X73:Y73"/>
    <mergeCell ref="X74:Y74"/>
    <mergeCell ref="X44:Y44"/>
    <mergeCell ref="X33:Y33"/>
    <mergeCell ref="X37:Y37"/>
    <mergeCell ref="X41:Y41"/>
    <mergeCell ref="X65:Y65"/>
    <mergeCell ref="X66:Y66"/>
    <mergeCell ref="X67:Y67"/>
    <mergeCell ref="X68:Y68"/>
    <mergeCell ref="X69:Y69"/>
    <mergeCell ref="X60:Y60"/>
    <mergeCell ref="X61:Y61"/>
    <mergeCell ref="X62:Y62"/>
    <mergeCell ref="X63:Y63"/>
    <mergeCell ref="X64:Y64"/>
    <mergeCell ref="X43:Y43"/>
    <mergeCell ref="X17:Y17"/>
    <mergeCell ref="X18:Y18"/>
    <mergeCell ref="X28:Y28"/>
    <mergeCell ref="X29:Y29"/>
    <mergeCell ref="X30:Y30"/>
    <mergeCell ref="X31:Y31"/>
    <mergeCell ref="X32:Y32"/>
    <mergeCell ref="X24:Y24"/>
    <mergeCell ref="X25:Y25"/>
    <mergeCell ref="X26:Y26"/>
    <mergeCell ref="X27:Y27"/>
    <mergeCell ref="C100:C102"/>
    <mergeCell ref="H38:H40"/>
    <mergeCell ref="I38:I40"/>
    <mergeCell ref="E38:E40"/>
    <mergeCell ref="G38:G40"/>
    <mergeCell ref="E100:E102"/>
    <mergeCell ref="N38:N40"/>
    <mergeCell ref="K38:K39"/>
    <mergeCell ref="X9:Y11"/>
    <mergeCell ref="X12:Y12"/>
    <mergeCell ref="X13:Y13"/>
    <mergeCell ref="T38:T40"/>
    <mergeCell ref="T100:T102"/>
    <mergeCell ref="T9:T11"/>
    <mergeCell ref="W9:W11"/>
    <mergeCell ref="V9:V11"/>
    <mergeCell ref="X19:Y19"/>
    <mergeCell ref="X20:Y20"/>
    <mergeCell ref="X21:Y21"/>
    <mergeCell ref="X22:Y22"/>
    <mergeCell ref="X23:Y23"/>
    <mergeCell ref="X14:Y14"/>
    <mergeCell ref="X15:Y15"/>
    <mergeCell ref="X16:Y16"/>
    <mergeCell ref="C3:N3"/>
    <mergeCell ref="C4:N4"/>
    <mergeCell ref="I9:I11"/>
    <mergeCell ref="C8:N8"/>
    <mergeCell ref="C9:C11"/>
    <mergeCell ref="F9:F11"/>
    <mergeCell ref="G9:G11"/>
    <mergeCell ref="H9:H11"/>
    <mergeCell ref="K9:K10"/>
    <mergeCell ref="J9:J10"/>
    <mergeCell ref="D9:D11"/>
    <mergeCell ref="N9:N11"/>
    <mergeCell ref="K100:K101"/>
    <mergeCell ref="F100:F102"/>
    <mergeCell ref="G100:G102"/>
    <mergeCell ref="J100:J101"/>
    <mergeCell ref="F38:F40"/>
    <mergeCell ref="C5:N5"/>
    <mergeCell ref="C6:N6"/>
    <mergeCell ref="Q38:Q40"/>
    <mergeCell ref="R38:S40"/>
    <mergeCell ref="Q9:Q11"/>
    <mergeCell ref="R9:S11"/>
    <mergeCell ref="P9:P11"/>
    <mergeCell ref="P100:P102"/>
    <mergeCell ref="P38:P40"/>
    <mergeCell ref="O9:O11"/>
    <mergeCell ref="A37:N37"/>
    <mergeCell ref="C99:N99"/>
    <mergeCell ref="N100:N102"/>
    <mergeCell ref="D100:D102"/>
    <mergeCell ref="J38:J39"/>
    <mergeCell ref="H100:H102"/>
    <mergeCell ref="I100:I102"/>
    <mergeCell ref="C38:C40"/>
    <mergeCell ref="D38:D40"/>
    <mergeCell ref="U9:U10"/>
    <mergeCell ref="U38:U39"/>
    <mergeCell ref="U100:U101"/>
    <mergeCell ref="V38:V40"/>
    <mergeCell ref="W38:W40"/>
    <mergeCell ref="X38:Y40"/>
    <mergeCell ref="Q100:Q102"/>
    <mergeCell ref="R100:S102"/>
    <mergeCell ref="V106:V108"/>
    <mergeCell ref="W106:W108"/>
    <mergeCell ref="X106:Y108"/>
    <mergeCell ref="X45:Y45"/>
    <mergeCell ref="X46:Y46"/>
    <mergeCell ref="X55:Y55"/>
    <mergeCell ref="X56:Y56"/>
    <mergeCell ref="X57:Y57"/>
    <mergeCell ref="X58:Y58"/>
    <mergeCell ref="X59:Y59"/>
    <mergeCell ref="X50:Y50"/>
    <mergeCell ref="X51:Y51"/>
    <mergeCell ref="X52:Y52"/>
    <mergeCell ref="X53:Y53"/>
    <mergeCell ref="X54:Y54"/>
    <mergeCell ref="X42:Y42"/>
  </mergeCells>
  <printOptions horizontalCentered="1"/>
  <pageMargins left="0.25" right="0.25" top="0.75" bottom="0.75" header="0.3" footer="0.3"/>
  <pageSetup scale="6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11">
        <v>1273190</v>
      </c>
      <c r="E1" s="9" t="s">
        <v>10</v>
      </c>
      <c r="F1" s="10" t="s">
        <v>88</v>
      </c>
      <c r="G1" s="12" t="s">
        <v>44</v>
      </c>
      <c r="H1" s="21">
        <v>42736</v>
      </c>
      <c r="I1" s="12">
        <v>9901100967</v>
      </c>
      <c r="J1" s="12">
        <v>1273190</v>
      </c>
      <c r="K1" s="12" t="s">
        <v>118</v>
      </c>
      <c r="L1" s="8">
        <v>71.400000000000006</v>
      </c>
      <c r="M1" s="15">
        <v>17</v>
      </c>
      <c r="N1" s="11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8">
        <f>+N1+O1+P1</f>
        <v>1678.8200000000002</v>
      </c>
      <c r="R1" s="17">
        <f>ROUND((N1+O1)*4.83%,2)</f>
        <v>74.239999999999995</v>
      </c>
      <c r="S1" s="17"/>
      <c r="T1" s="17">
        <f>+R1+S1</f>
        <v>74.239999999999995</v>
      </c>
      <c r="U1" s="16">
        <f>ROUND(Q1-T1,2)</f>
        <v>1604.58</v>
      </c>
      <c r="V1" s="14">
        <v>3164003073</v>
      </c>
      <c r="W1" s="19" t="s">
        <v>151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2022-07-06T16:59:06Z</cp:lastPrinted>
  <dcterms:created xsi:type="dcterms:W3CDTF">2019-01-22T22:49:45Z</dcterms:created>
  <dcterms:modified xsi:type="dcterms:W3CDTF">2022-08-01T14:56:11Z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