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BbPPPqi0OwCoCHyqRo7y6rvDsQm+C4KCj+as3JUTUaLYZugK6XyndugnftSeDGKnpOkCWx4plgp50ZaNKetABQ==" workbookSaltValue="FaANzCG0GCk6KuUsoOqOGg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031'!$A$1:$Z$144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37" i="1" l="1"/>
  <c r="U92" i="1"/>
  <c r="U31" i="1"/>
  <c r="U139" i="1" l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03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39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12" i="1"/>
  <c r="V30" i="1" l="1"/>
  <c r="W30" i="1" s="1"/>
  <c r="M30" i="1"/>
  <c r="O30" i="1" s="1"/>
  <c r="T92" i="1" l="1"/>
  <c r="L45" i="1"/>
  <c r="M45" i="1"/>
  <c r="N45" i="1"/>
  <c r="P45" i="1" s="1"/>
  <c r="L46" i="1"/>
  <c r="M46" i="1"/>
  <c r="N46" i="1"/>
  <c r="P46" i="1" s="1"/>
  <c r="Q92" i="1" l="1"/>
  <c r="R92" i="1"/>
  <c r="S92" i="1"/>
  <c r="M15" i="1" l="1"/>
  <c r="L12" i="1"/>
  <c r="L13" i="1" l="1"/>
  <c r="M13" i="1"/>
  <c r="L14" i="1"/>
  <c r="M14" i="1"/>
  <c r="L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M12" i="1"/>
  <c r="L40" i="1"/>
  <c r="M40" i="1"/>
  <c r="L41" i="1"/>
  <c r="M41" i="1"/>
  <c r="L42" i="1"/>
  <c r="M42" i="1"/>
  <c r="L43" i="1"/>
  <c r="M43" i="1"/>
  <c r="L44" i="1"/>
  <c r="M44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M39" i="1"/>
  <c r="L39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M103" i="1"/>
  <c r="L103" i="1"/>
  <c r="M31" i="1" l="1"/>
  <c r="L92" i="1"/>
  <c r="M137" i="1"/>
  <c r="L31" i="1"/>
  <c r="M92" i="1"/>
  <c r="L137" i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9" i="1"/>
  <c r="W99" i="1" s="1"/>
  <c r="V100" i="1"/>
  <c r="W100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N12" i="1"/>
  <c r="P12" i="1" s="1"/>
  <c r="Q12" i="1"/>
  <c r="X128" i="1" l="1"/>
  <c r="X122" i="1"/>
  <c r="X145" i="1"/>
  <c r="X130" i="1"/>
  <c r="X115" i="1"/>
  <c r="X23" i="1"/>
  <c r="X15" i="1"/>
  <c r="X150" i="1"/>
  <c r="X19" i="1"/>
  <c r="X74" i="1"/>
  <c r="X51" i="1"/>
  <c r="X136" i="1"/>
  <c r="X113" i="1"/>
  <c r="X109" i="1"/>
  <c r="X89" i="1"/>
  <c r="X58" i="1"/>
  <c r="X21" i="1"/>
  <c r="X149" i="1"/>
  <c r="X134" i="1"/>
  <c r="X126" i="1"/>
  <c r="X147" i="1"/>
  <c r="X132" i="1"/>
  <c r="X124" i="1"/>
  <c r="X117" i="1"/>
  <c r="X70" i="1"/>
  <c r="X99" i="1"/>
  <c r="X77" i="1"/>
  <c r="X69" i="1"/>
  <c r="X61" i="1"/>
  <c r="X43" i="1"/>
  <c r="X85" i="1"/>
  <c r="X54" i="1"/>
  <c r="X29" i="1"/>
  <c r="X22" i="1"/>
  <c r="X14" i="1"/>
  <c r="X25" i="1"/>
  <c r="X27" i="1"/>
  <c r="X20" i="1"/>
  <c r="X12" i="1"/>
  <c r="X66" i="1"/>
  <c r="X119" i="1"/>
  <c r="X111" i="1"/>
  <c r="X73" i="1"/>
  <c r="X26" i="1"/>
  <c r="X18" i="1"/>
  <c r="X24" i="1"/>
  <c r="X16" i="1"/>
  <c r="X55" i="1"/>
  <c r="X40" i="1"/>
  <c r="X17" i="1"/>
  <c r="X86" i="1"/>
  <c r="X28" i="1"/>
  <c r="X13" i="1"/>
  <c r="X135" i="1"/>
  <c r="X127" i="1"/>
  <c r="X120" i="1"/>
  <c r="X112" i="1"/>
  <c r="X92" i="1"/>
  <c r="X79" i="1"/>
  <c r="X76" i="1"/>
  <c r="X63" i="1"/>
  <c r="X60" i="1"/>
  <c r="X48" i="1"/>
  <c r="X42" i="1"/>
  <c r="X82" i="1"/>
  <c r="X144" i="1"/>
  <c r="X129" i="1"/>
  <c r="X121" i="1"/>
  <c r="X114" i="1"/>
  <c r="X91" i="1"/>
  <c r="X88" i="1"/>
  <c r="X75" i="1"/>
  <c r="X72" i="1"/>
  <c r="X59" i="1"/>
  <c r="X57" i="1"/>
  <c r="X41" i="1"/>
  <c r="X100" i="1"/>
  <c r="X81" i="1"/>
  <c r="X78" i="1"/>
  <c r="X65" i="1"/>
  <c r="X62" i="1"/>
  <c r="X50" i="1"/>
  <c r="X44" i="1"/>
  <c r="X146" i="1"/>
  <c r="X131" i="1"/>
  <c r="X123" i="1"/>
  <c r="X116" i="1"/>
  <c r="X87" i="1"/>
  <c r="X84" i="1"/>
  <c r="X71" i="1"/>
  <c r="X68" i="1"/>
  <c r="X56" i="1"/>
  <c r="X53" i="1"/>
  <c r="X90" i="1"/>
  <c r="X148" i="1"/>
  <c r="X133" i="1"/>
  <c r="X125" i="1"/>
  <c r="X118" i="1"/>
  <c r="X110" i="1"/>
  <c r="X83" i="1"/>
  <c r="X80" i="1"/>
  <c r="X67" i="1"/>
  <c r="X64" i="1"/>
  <c r="X52" i="1"/>
  <c r="X49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03" i="1"/>
  <c r="N39" i="1"/>
  <c r="N40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X39" i="1" l="1"/>
  <c r="P13" i="1"/>
  <c r="P14" i="1"/>
  <c r="P18" i="1"/>
  <c r="P19" i="1"/>
  <c r="P20" i="1"/>
  <c r="P21" i="1"/>
  <c r="P22" i="1"/>
  <c r="P27" i="1"/>
  <c r="P28" i="1"/>
  <c r="P29" i="1"/>
  <c r="P40" i="1"/>
  <c r="P41" i="1"/>
  <c r="P42" i="1"/>
  <c r="P44" i="1"/>
  <c r="P47" i="1"/>
  <c r="P48" i="1"/>
  <c r="P49" i="1"/>
  <c r="P50" i="1"/>
  <c r="P54" i="1"/>
  <c r="P55" i="1"/>
  <c r="P56" i="1"/>
  <c r="P57" i="1"/>
  <c r="P58" i="1"/>
  <c r="P59" i="1"/>
  <c r="P62" i="1"/>
  <c r="P64" i="1"/>
  <c r="P65" i="1"/>
  <c r="P67" i="1"/>
  <c r="P68" i="1"/>
  <c r="P69" i="1"/>
  <c r="P70" i="1"/>
  <c r="P71" i="1"/>
  <c r="P72" i="1"/>
  <c r="P73" i="1"/>
  <c r="P75" i="1"/>
  <c r="P77" i="1"/>
  <c r="P78" i="1"/>
  <c r="P79" i="1"/>
  <c r="P80" i="1"/>
  <c r="P81" i="1"/>
  <c r="P82" i="1"/>
  <c r="P83" i="1"/>
  <c r="P85" i="1"/>
  <c r="P86" i="1"/>
  <c r="P87" i="1"/>
  <c r="P89" i="1"/>
  <c r="P90" i="1"/>
  <c r="P91" i="1"/>
  <c r="P39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43" i="1"/>
  <c r="P51" i="1"/>
  <c r="P52" i="1"/>
  <c r="P53" i="1"/>
  <c r="P60" i="1"/>
  <c r="P61" i="1"/>
  <c r="P63" i="1"/>
  <c r="P66" i="1"/>
  <c r="P74" i="1"/>
  <c r="P76" i="1"/>
  <c r="P84" i="1"/>
  <c r="P88" i="1"/>
  <c r="P15" i="1"/>
  <c r="P16" i="1"/>
  <c r="P17" i="1"/>
  <c r="P23" i="1"/>
  <c r="P24" i="1"/>
  <c r="P25" i="1"/>
  <c r="P26" i="1"/>
  <c r="P92" i="1" l="1"/>
  <c r="P137" i="1"/>
  <c r="P31" i="1"/>
  <c r="C13" i="1" l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40" i="1" l="1"/>
  <c r="C41" i="1" s="1"/>
  <c r="C42" i="1" s="1"/>
  <c r="C43" i="1" s="1"/>
  <c r="C44" i="1" s="1"/>
  <c r="C45" i="1" l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l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P1" i="2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<sst xmlns="http://schemas.openxmlformats.org/spreadsheetml/2006/main" count="580" uniqueCount="337">
  <si>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</si>
  <si>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</si>
  <si>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</si>
  <si>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</si>
  <si>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</si>
  <si>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</si>
  <si>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</si>
  <si>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</si>
  <si>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</si>
  <si>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</si>
  <si>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</si>
  <si>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</si>
  <si>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</si>
  <si>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</si>
  <si>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</si>
  <si>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</si>
  <si>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</si>
  <si>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</si>
  <si>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</si>
  <si>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</si>
  <si>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</si>
  <si>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</si>
  <si>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</si>
  <si>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</si>
  <si>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</si>
  <si>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</si>
  <si>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</si>
  <si>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</si>
  <si>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</si>
  <si>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</si>
  <si>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</si>
  <si>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</si>
  <si>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</si>
  <si>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</si>
  <si>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</si>
  <si>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</si>
  <si>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</si>
  <si>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</si>
  <si>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</si>
  <si>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</si>
  <si>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</si>
  <si>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</si>
  <si>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</si>
  <si>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</si>
  <si>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</si>
  <si>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</si>
  <si>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</si>
  <si>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</si>
  <si>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</si>
  <si>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</si>
  <si>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</si>
  <si>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</si>
  <si>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</si>
  <si>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</si>
  <si>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</si>
  <si>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</si>
  <si>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</si>
  <si>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</si>
  <si>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</si>
  <si>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</si>
  <si>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</si>
  <si>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</si>
  <si>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</si>
  <si>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</si>
  <si>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</si>
  <si>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</si>
  <si>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</si>
  <si>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</si>
  <si>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</si>
  <si>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</si>
  <si>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</si>
  <si>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</si>
  <si>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</si>
  <si>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</si>
  <si>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</si>
  <si>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</si>
  <si>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</si>
  <si>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</si>
  <si>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</si>
  <si>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</si>
  <si>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</si>
  <si>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</si>
  <si>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</si>
  <si>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</si>
  <si>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</si>
  <si>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</si>
  <si>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</si>
  <si>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</si>
  <si>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</si>
  <si>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</si>
  <si>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</si>
  <si>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Renglón 033</t>
  </si>
  <si>
    <t>Administrativo</t>
  </si>
  <si>
    <t>Renglon 033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</si>
  <si>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</si>
  <si>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</si>
  <si>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</si>
  <si>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</si>
  <si>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</si>
  <si>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</si>
  <si>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</si>
  <si>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</si>
  <si>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</si>
  <si>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</si>
  <si>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</si>
  <si>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</si>
  <si>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</si>
  <si>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</si>
  <si>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</si>
  <si>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 xml:space="preserve">Juan Pablo Lemus Corado </t>
  </si>
  <si>
    <t>Julio Roberto Martínez Aguilar</t>
  </si>
  <si>
    <t>TOTAL DEVENGADO MENSUAL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</si>
  <si>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</si>
  <si>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</si>
  <si>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</si>
  <si>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</si>
  <si>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</si>
  <si>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</si>
  <si>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66-2020-031-AMSA</t>
  </si>
  <si>
    <t xml:space="preserve">E468135936 </t>
  </si>
  <si>
    <t xml:space="preserve">NPG </t>
  </si>
  <si>
    <t>E468133488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</si>
  <si>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</si>
  <si>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</si>
  <si>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</si>
  <si>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</si>
  <si>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</si>
  <si>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</si>
  <si>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</si>
  <si>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</si>
  <si>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</si>
  <si>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</si>
  <si>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</si>
  <si>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</si>
  <si>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</si>
  <si>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</si>
  <si>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</si>
  <si>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</si>
  <si>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</si>
  <si>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</si>
  <si>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</si>
  <si>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</si>
  <si>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</si>
  <si>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</si>
  <si>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</si>
  <si>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</si>
  <si>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</si>
  <si>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</si>
  <si>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</si>
  <si>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</si>
  <si>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</si>
  <si>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</si>
  <si>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</si>
  <si>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</si>
  <si>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</si>
  <si>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</si>
  <si>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</si>
  <si>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</si>
  <si>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</si>
  <si>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</si>
  <si>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</si>
  <si>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</si>
  <si>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</si>
  <si>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</si>
  <si>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</si>
  <si>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</si>
  <si>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</si>
  <si>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</si>
  <si>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</si>
  <si>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</si>
  <si>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</si>
  <si>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</si>
  <si>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</si>
  <si>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</si>
  <si>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</si>
  <si>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</si>
  <si>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</si>
  <si>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</si>
  <si>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</si>
  <si>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</si>
  <si>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</si>
  <si>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</si>
  <si>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</si>
  <si>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E468293086</t>
  </si>
  <si>
    <t>Guilder Ivan Rivera Sanchez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</si>
  <si>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</si>
  <si>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</si>
  <si>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</si>
  <si>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</si>
  <si>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</si>
  <si>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</si>
  <si>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</si>
  <si>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COMPLEMENTO
SALARIO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</si>
  <si>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</si>
  <si>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</si>
  <si>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</si>
  <si>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</si>
  <si>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</si>
  <si>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>la cerra</t>
  </si>
  <si>
    <t>Ejecución de Proyectos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</si>
  <si>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</si>
  <si>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</si>
  <si>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</si>
  <si>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</si>
  <si>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</si>
  <si>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 xml:space="preserve">Remigton Werny Edemilson Alvarado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</si>
  <si>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</si>
  <si>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</si>
  <si>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</si>
  <si>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</si>
  <si>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</si>
  <si>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</si>
  <si>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</si>
  <si>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</si>
  <si>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</si>
  <si>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</si>
  <si>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</si>
  <si>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</si>
  <si>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</si>
  <si>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</si>
  <si>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</si>
  <si>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</si>
  <si>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</si>
  <si>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</si>
  <si>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</si>
  <si>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</si>
  <si>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</si>
  <si>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</si>
  <si>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</si>
  <si>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</si>
  <si>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</si>
  <si>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</si>
  <si>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</si>
  <si>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</si>
  <si>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</si>
  <si>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</si>
  <si>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</si>
  <si>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</si>
  <si>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</si>
  <si>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</si>
  <si>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</si>
  <si>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</si>
  <si>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</si>
  <si>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</si>
  <si>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</si>
  <si>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45-2022-031-AMSA</t>
  </si>
  <si>
    <t>46-2022-031-AMSA</t>
  </si>
  <si>
    <t>47-2022-031-AMSA</t>
  </si>
  <si>
    <t>48-2022-031-AMSA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</si>
  <si>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</si>
  <si>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</si>
  <si>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</si>
  <si>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</si>
  <si>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</si>
  <si>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</si>
  <si>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</si>
  <si>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</si>
  <si>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</si>
  <si>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</si>
  <si>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</si>
  <si>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</si>
  <si>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</si>
  <si>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</si>
  <si>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</si>
  <si>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</si>
  <si>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</si>
  <si>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</si>
  <si>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</si>
  <si>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</si>
  <si>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</si>
  <si>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</si>
  <si>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</si>
  <si>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</si>
  <si>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</si>
  <si>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</si>
  <si>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</si>
  <si>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</si>
  <si>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</si>
  <si>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</si>
  <si>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</si>
  <si>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</si>
  <si>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</si>
  <si>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</si>
  <si>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</si>
  <si>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</si>
  <si>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</si>
  <si>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</si>
  <si>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</si>
  <si>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</si>
  <si>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</si>
  <si>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</si>
  <si>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</si>
  <si>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</si>
  <si>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</si>
  <si>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</si>
  <si>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</si>
  <si>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</si>
  <si>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</si>
  <si>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</si>
  <si>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</si>
  <si>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</si>
  <si>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</si>
  <si>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</si>
  <si>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</si>
  <si>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</si>
  <si>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</si>
  <si>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</si>
  <si>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</si>
  <si>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</si>
  <si>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</si>
  <si>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</si>
  <si>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</si>
  <si>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 xml:space="preserve">TOTALES </t>
  </si>
  <si>
    <t>09-2022-031-AMSA</t>
  </si>
  <si>
    <t>Alejandra Rubí Cifuentes Véliz</t>
  </si>
  <si>
    <t xml:space="preserve"> </t>
  </si>
  <si>
    <t>Carlos Alfredo Sandoval  Monroy</t>
  </si>
  <si>
    <t xml:space="preserve">SALARIOS DEVENGADOS </t>
  </si>
  <si>
    <t xml:space="preserve">TOTAL  </t>
  </si>
  <si>
    <t xml:space="preserve">total   </t>
  </si>
  <si>
    <t xml:space="preserve">total </t>
  </si>
  <si>
    <t>SIGES</t>
  </si>
  <si>
    <t>TOTAL</t>
  </si>
  <si>
    <t>TOTAL DEVENGADO ENERO-FEBRERO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</si>
  <si>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</si>
  <si>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</si>
  <si>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</si>
  <si>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</si>
  <si>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</si>
  <si>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</si>
  <si>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</si>
  <si>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Renglon 72</t>
  </si>
  <si>
    <t>Bonificación anual (BONO 14)</t>
  </si>
  <si>
    <t>BONO 14 CORRESPONDIENTE DE FEBRERO 2022</t>
  </si>
  <si>
    <t>Nazario Hernández Osorio</t>
  </si>
  <si>
    <t>10-2022-031-AMSA</t>
  </si>
  <si>
    <t>TOTAL DEVENGADO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</si>
</sst>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44" fontId="9" fillId="2" borderId="2" xfId="0" applyNumberFormat="1" applyFont="1" applyFill="1" applyBorder="1"/>
    <xf numFmtId="44" fontId="9" fillId="6" borderId="2" xfId="0" applyNumberFormat="1" applyFont="1" applyFill="1" applyBorder="1"/>
    <xf numFmtId="0" fontId="11" fillId="2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44" fontId="8" fillId="2" borderId="0" xfId="1" applyFont="1" applyFill="1" applyBorder="1"/>
    <xf numFmtId="44" fontId="8" fillId="2" borderId="0" xfId="0" applyNumberFormat="1" applyFont="1" applyFill="1" applyBorder="1"/>
    <xf numFmtId="44" fontId="11" fillId="2" borderId="0" xfId="0" applyNumberFormat="1" applyFont="1" applyFill="1" applyBorder="1"/>
    <xf numFmtId="49" fontId="11" fillId="2" borderId="2" xfId="2" applyNumberFormat="1" applyFont="1" applyFill="1" applyBorder="1" applyAlignment="1">
      <alignment horizontal="center" vertical="center"/>
    </xf>
    <xf numFmtId="165" fontId="11" fillId="2" borderId="2" xfId="2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44" fontId="10" fillId="2" borderId="0" xfId="0" applyNumberFormat="1" applyFont="1" applyFill="1" applyBorder="1"/>
    <xf numFmtId="8" fontId="11" fillId="2" borderId="0" xfId="0" applyNumberFormat="1" applyFont="1" applyFill="1" applyBorder="1"/>
    <xf numFmtId="44" fontId="11" fillId="2" borderId="2" xfId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13" fillId="7" borderId="0" xfId="0" applyNumberFormat="1" applyFont="1" applyFill="1" applyBorder="1"/>
    <xf numFmtId="44" fontId="9" fillId="5" borderId="2" xfId="0" applyNumberFormat="1" applyFont="1" applyFill="1" applyBorder="1"/>
    <xf numFmtId="0" fontId="0" fillId="5" borderId="1" xfId="0" applyFont="1" applyFill="1" applyBorder="1"/>
    <xf numFmtId="44" fontId="0" fillId="5" borderId="2" xfId="0" applyNumberFormat="1" applyFont="1" applyFill="1" applyBorder="1"/>
    <xf numFmtId="0" fontId="14" fillId="5" borderId="0" xfId="0" applyFont="1" applyFill="1"/>
    <xf numFmtId="44" fontId="14" fillId="5" borderId="0" xfId="0" applyNumberFormat="1" applyFont="1" applyFill="1"/>
    <xf numFmtId="0" fontId="10" fillId="3" borderId="6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44" fontId="0" fillId="0" borderId="0" xfId="0" applyNumberFormat="1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5" xfId="0" applyFont="1" applyBorder="1"/>
    <xf numFmtId="0" fontId="0" fillId="0" borderId="0" xfId="0" applyFont="1" applyFill="1" applyBorder="1"/>
    <xf numFmtId="44" fontId="0" fillId="0" borderId="0" xfId="43" applyNumberFormat="1" applyFont="1"/>
    <xf numFmtId="44" fontId="0" fillId="0" borderId="0" xfId="43" applyNumberFormat="1" applyFont="1" applyBorder="1"/>
    <xf numFmtId="44" fontId="0" fillId="0" borderId="2" xfId="43" applyNumberFormat="1" applyFont="1" applyBorder="1"/>
    <xf numFmtId="44" fontId="0" fillId="0" borderId="2" xfId="0" applyNumberFormat="1" applyFont="1" applyBorder="1"/>
    <xf numFmtId="44" fontId="3" fillId="5" borderId="0" xfId="43" applyNumberFormat="1" applyFont="1" applyFill="1"/>
    <xf numFmtId="44" fontId="9" fillId="2" borderId="3" xfId="0" applyNumberFormat="1" applyFont="1" applyFill="1" applyBorder="1"/>
    <xf numFmtId="44" fontId="9" fillId="6" borderId="3" xfId="0" applyNumberFormat="1" applyFont="1" applyFill="1" applyBorder="1"/>
    <xf numFmtId="44" fontId="0" fillId="5" borderId="3" xfId="0" applyNumberFormat="1" applyFont="1" applyFill="1" applyBorder="1"/>
    <xf numFmtId="44" fontId="9" fillId="0" borderId="2" xfId="0" applyNumberFormat="1" applyFont="1" applyBorder="1"/>
    <xf numFmtId="0" fontId="10" fillId="5" borderId="2" xfId="0" applyFont="1" applyFill="1" applyBorder="1"/>
    <xf numFmtId="0" fontId="3" fillId="5" borderId="2" xfId="0" applyFont="1" applyFill="1" applyBorder="1"/>
    <xf numFmtId="44" fontId="3" fillId="5" borderId="2" xfId="0" applyNumberFormat="1" applyFont="1" applyFill="1" applyBorder="1"/>
    <xf numFmtId="44" fontId="8" fillId="2" borderId="2" xfId="0" applyNumberFormat="1" applyFont="1" applyFill="1" applyBorder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5" fillId="0" borderId="8" xfId="0" applyFont="1" applyBorder="1" applyAlignment="1">
      <alignment horizontal="center"/>
    </xf>
    <xf numFmtId="44" fontId="13" fillId="0" borderId="0" xfId="0" applyNumberFormat="1" applyFont="1" applyFill="1" applyBorder="1"/>
    <xf numFmtId="44" fontId="12" fillId="0" borderId="0" xfId="0" applyNumberFormat="1" applyFont="1" applyFill="1"/>
    <xf numFmtId="44" fontId="8" fillId="5" borderId="2" xfId="0" applyNumberFormat="1" applyFont="1" applyFill="1" applyBorder="1"/>
    <xf numFmtId="0" fontId="4" fillId="5" borderId="2" xfId="0" applyFont="1" applyFill="1" applyBorder="1"/>
    <xf numFmtId="44" fontId="4" fillId="5" borderId="2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4" fontId="0" fillId="0" borderId="2" xfId="0" applyNumberFormat="1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/>
    <xf numFmtId="0" fontId="16" fillId="0" borderId="0" xfId="0" applyFont="1"/>
    <xf numFmtId="44" fontId="0" fillId="0" borderId="13" xfId="0" applyNumberFormat="1" applyFont="1" applyBorder="1"/>
    <xf numFmtId="0" fontId="9" fillId="2" borderId="3" xfId="0" applyFont="1" applyFill="1" applyBorder="1"/>
    <xf numFmtId="0" fontId="9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49" fontId="11" fillId="2" borderId="3" xfId="2" applyNumberFormat="1" applyFont="1" applyFill="1" applyBorder="1" applyAlignment="1">
      <alignment horizontal="center" vertical="center"/>
    </xf>
    <xf numFmtId="44" fontId="11" fillId="2" borderId="3" xfId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/>
    </xf>
    <xf numFmtId="44" fontId="9" fillId="2" borderId="5" xfId="0" applyNumberFormat="1" applyFont="1" applyFill="1" applyBorder="1"/>
    <xf numFmtId="44" fontId="9" fillId="6" borderId="5" xfId="0" applyNumberFormat="1" applyFont="1" applyFill="1" applyBorder="1"/>
    <xf numFmtId="44" fontId="0" fillId="5" borderId="5" xfId="0" applyNumberFormat="1" applyFont="1" applyFill="1" applyBorder="1"/>
    <xf numFmtId="0" fontId="0" fillId="2" borderId="3" xfId="0" applyFont="1" applyFill="1" applyBorder="1"/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44" fontId="8" fillId="2" borderId="5" xfId="0" applyNumberFormat="1" applyFont="1" applyFill="1" applyBorder="1"/>
    <xf numFmtId="44" fontId="8" fillId="5" borderId="5" xfId="0" applyNumberFormat="1" applyFont="1" applyFill="1" applyBorder="1"/>
    <xf numFmtId="0" fontId="4" fillId="5" borderId="5" xfId="0" applyFont="1" applyFill="1" applyBorder="1"/>
    <xf numFmtId="44" fontId="4" fillId="5" borderId="5" xfId="0" applyNumberFormat="1" applyFont="1" applyFill="1" applyBorder="1"/>
    <xf numFmtId="0" fontId="0" fillId="2" borderId="5" xfId="0" applyFont="1" applyFill="1" applyBorder="1"/>
    <xf numFmtId="44" fontId="13" fillId="7" borderId="5" xfId="0" applyNumberFormat="1" applyFont="1" applyFill="1" applyBorder="1"/>
    <xf numFmtId="44" fontId="9" fillId="2" borderId="2" xfId="1" applyFont="1" applyFill="1" applyBorder="1"/>
    <xf numFmtId="44" fontId="9" fillId="0" borderId="2" xfId="0" applyNumberFormat="1" applyFont="1" applyFill="1" applyBorder="1" applyAlignment="1">
      <alignment horizontal="center"/>
    </xf>
    <xf numFmtId="44" fontId="1" fillId="0" borderId="0" xfId="43" applyNumberFormat="1" applyFont="1"/>
    <xf numFmtId="44" fontId="1" fillId="0" borderId="0" xfId="43" applyNumberFormat="1" applyFont="1" applyBorder="1"/>
    <xf numFmtId="44" fontId="17" fillId="0" borderId="0" xfId="43" applyNumberFormat="1" applyFont="1"/>
    <xf numFmtId="44" fontId="8" fillId="5" borderId="0" xfId="0" applyNumberFormat="1" applyFont="1" applyFill="1" applyBorder="1"/>
    <xf numFmtId="0" fontId="4" fillId="5" borderId="0" xfId="0" applyFont="1" applyFill="1" applyBorder="1"/>
    <xf numFmtId="44" fontId="4" fillId="5" borderId="0" xfId="0" applyNumberFormat="1" applyFont="1" applyFill="1" applyBorder="1"/>
    <xf numFmtId="0" fontId="0" fillId="2" borderId="0" xfId="0" applyFont="1" applyFill="1" applyBorder="1"/>
    <xf numFmtId="44" fontId="3" fillId="0" borderId="0" xfId="43" applyNumberFormat="1" applyFont="1" applyFill="1" applyBorder="1"/>
    <xf numFmtId="0" fontId="11" fillId="0" borderId="2" xfId="2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0" fontId="9" fillId="0" borderId="2" xfId="0" applyFont="1" applyFill="1" applyBorder="1"/>
    <xf numFmtId="0" fontId="11" fillId="0" borderId="2" xfId="3" applyFont="1" applyFill="1" applyBorder="1" applyAlignment="1">
      <alignment vertical="center"/>
    </xf>
    <xf numFmtId="0" fontId="11" fillId="0" borderId="3" xfId="2" applyFont="1" applyFill="1" applyBorder="1" applyAlignment="1">
      <alignment horizontal="left" vertical="center"/>
    </xf>
    <xf numFmtId="0" fontId="11" fillId="0" borderId="5" xfId="3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49" fontId="11" fillId="0" borderId="2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/>
    </xf>
    <xf numFmtId="44" fontId="0" fillId="0" borderId="2" xfId="0" applyNumberFormat="1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3" fillId="5" borderId="3" xfId="0" applyNumberFormat="1" applyFont="1" applyFill="1" applyBorder="1" applyAlignment="1">
      <alignment horizontal="center" vertical="center" wrapText="1"/>
    </xf>
    <xf numFmtId="44" fontId="3" fillId="5" borderId="2" xfId="43" applyNumberFormat="1" applyFont="1" applyFill="1" applyBorder="1"/>
    <xf numFmtId="44" fontId="3" fillId="5" borderId="3" xfId="43" applyNumberFormat="1" applyFont="1" applyFill="1" applyBorder="1"/>
    <xf numFmtId="44" fontId="3" fillId="5" borderId="5" xfId="43" applyNumberFormat="1" applyFont="1" applyFill="1" applyBorder="1"/>
    <xf numFmtId="44" fontId="3" fillId="5" borderId="3" xfId="0" applyNumberFormat="1" applyFont="1" applyFill="1" applyBorder="1" applyAlignment="1">
      <alignment horizontal="center" vertical="center" wrapText="1"/>
    </xf>
    <xf numFmtId="44" fontId="3" fillId="5" borderId="5" xfId="0" applyNumberFormat="1" applyFont="1" applyFill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44" fontId="10" fillId="5" borderId="4" xfId="0" applyNumberFormat="1" applyFont="1" applyFill="1" applyBorder="1" applyAlignment="1">
      <alignment horizontal="center" vertical="center" wrapText="1"/>
    </xf>
    <xf numFmtId="44" fontId="10" fillId="5" borderId="5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44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illares" xfId="43" builtinId="3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454101</xdr:colOff>
      <xdr:row>1</xdr:row>
      <xdr:rowOff>188284</xdr:rowOff>
    </xdr:from>
    <xdr:to>
      <xdr:col>5</xdr:col>
      <xdr:colOff>908200</xdr:colOff>
      <xdr:row>7</xdr:row>
      <xdr:rowOff>66522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01" y="398720"/>
          <a:ext cx="4330552" cy="1174081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7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8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79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0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1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2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3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4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5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6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7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137</xdr:row>
      <xdr:rowOff>0</xdr:rowOff>
    </xdr:from>
    <xdr:ext cx="184731" cy="264560"/>
    <xdr:sp macro="" textlink="">
      <xdr:nvSpPr>
        <xdr:cNvPr id="88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4576" y="73132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8072</xdr:colOff>
      <xdr:row>139</xdr:row>
      <xdr:rowOff>129152</xdr:rowOff>
    </xdr:from>
    <xdr:to>
      <xdr:col>7</xdr:col>
      <xdr:colOff>1259237</xdr:colOff>
      <xdr:row>142</xdr:row>
      <xdr:rowOff>137224</xdr:rowOff>
    </xdr:to>
    <xdr:sp macro="" textlink="">
      <xdr:nvSpPr>
        <xdr:cNvPr id="18" name="Rectángulo 17"/>
        <xdr:cNvSpPr/>
      </xdr:nvSpPr>
      <xdr:spPr>
        <a:xfrm>
          <a:off x="6950021" y="29624364"/>
          <a:ext cx="1251165" cy="6376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showGridLines="0" tabSelected="1" view="pageBreakPreview" topLeftCell="E138" zoomScale="142" zoomScaleNormal="118" zoomScaleSheetLayoutView="142" workbookViewId="0">
      <selection activeCell="I98" sqref="I98"/>
    </sheetView>
  </sheetViews>
  <sheetFormatPr baseColWidth="10" defaultColWidth="10.85546875" defaultRowHeight="15" x14ac:dyDescent="0.25"/>
  <cols>
    <col min="1" max="1" width="10.85546875" style="13" customWidth="1"/>
    <col min="2" max="2" width="1.85546875" style="2" customWidth="1"/>
    <col min="3" max="3" width="5.5703125" style="2" customWidth="1"/>
    <col min="4" max="4" width="16.5703125" style="20" customWidth="1"/>
    <col min="5" max="5" width="23.28515625" style="20" customWidth="1"/>
    <col min="6" max="6" width="20.7109375" style="2" customWidth="1"/>
    <col min="7" max="7" width="25.28515625" style="20" customWidth="1"/>
    <col min="8" max="8" width="46.140625" style="2" customWidth="1"/>
    <col min="9" max="9" width="12.140625" style="2" customWidth="1"/>
    <col min="10" max="10" width="16.140625" style="20" customWidth="1"/>
    <col min="11" max="11" width="13.140625" style="2" customWidth="1"/>
    <col min="12" max="13" width="16.42578125" style="2" hidden="1" customWidth="1"/>
    <col min="14" max="14" width="20.28515625" style="2" hidden="1" customWidth="1"/>
    <col min="15" max="15" width="10.85546875" style="2" hidden="1" customWidth="1"/>
    <col min="16" max="16" width="0.28515625" style="2" hidden="1" customWidth="1"/>
    <col min="17" max="17" width="20.140625" style="2" hidden="1" customWidth="1"/>
    <col min="18" max="19" width="10.85546875" style="2" hidden="1" customWidth="1"/>
    <col min="20" max="20" width="16" style="2" hidden="1" customWidth="1"/>
    <col min="21" max="21" width="17.42578125" style="128" customWidth="1"/>
    <col min="22" max="22" width="13" style="51" hidden="1" customWidth="1"/>
    <col min="23" max="23" width="12" style="66" hidden="1" customWidth="1"/>
    <col min="24" max="24" width="10.7109375" style="51" hidden="1" customWidth="1"/>
    <col min="25" max="25" width="14.28515625" style="51" hidden="1" customWidth="1"/>
    <col min="26" max="16384" width="10.85546875" style="2"/>
  </cols>
  <sheetData>
    <row r="1" spans="1:25" ht="16.5" x14ac:dyDescent="0.3">
      <c r="A1" s="22"/>
      <c r="B1" s="23"/>
      <c r="C1" s="23"/>
      <c r="D1" s="24"/>
      <c r="E1" s="24"/>
      <c r="F1" s="23"/>
      <c r="G1" s="24"/>
      <c r="H1" s="23"/>
      <c r="I1" s="23"/>
      <c r="J1" s="24"/>
      <c r="K1" s="23"/>
      <c r="L1" s="23"/>
      <c r="M1" s="23"/>
      <c r="N1" s="23"/>
      <c r="T1" s="23"/>
    </row>
    <row r="2" spans="1:25" ht="19.5" customHeight="1" x14ac:dyDescent="0.3">
      <c r="A2" s="22"/>
      <c r="B2" s="23"/>
      <c r="C2" s="23"/>
      <c r="D2" s="24"/>
      <c r="E2" s="24"/>
      <c r="F2" s="23"/>
      <c r="G2" s="24"/>
      <c r="H2" s="23"/>
      <c r="I2" s="23"/>
      <c r="J2" s="24"/>
      <c r="K2" s="23"/>
      <c r="L2" s="23"/>
      <c r="M2" s="23"/>
      <c r="N2" s="23"/>
      <c r="T2" s="23"/>
    </row>
    <row r="3" spans="1:25" ht="16.5" x14ac:dyDescent="0.3">
      <c r="A3" s="22"/>
      <c r="B3" s="23"/>
      <c r="C3" s="193" t="s">
        <v>77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5"/>
      <c r="P3" s="5"/>
    </row>
    <row r="4" spans="1:25" ht="16.5" x14ac:dyDescent="0.3">
      <c r="A4" s="22"/>
      <c r="B4" s="23"/>
      <c r="C4" s="193" t="s">
        <v>333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5"/>
      <c r="P4" s="5"/>
    </row>
    <row r="5" spans="1:25" ht="16.5" x14ac:dyDescent="0.3">
      <c r="A5" s="22"/>
      <c r="B5" s="23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6"/>
      <c r="P5" s="6"/>
    </row>
    <row r="6" spans="1:25" ht="16.5" x14ac:dyDescent="0.3">
      <c r="A6" s="22"/>
      <c r="B6" s="23"/>
      <c r="C6" s="180" t="s">
        <v>78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7"/>
      <c r="P6" s="7"/>
      <c r="W6" s="66">
        <v>237.77</v>
      </c>
    </row>
    <row r="7" spans="1:25" ht="16.5" x14ac:dyDescent="0.3">
      <c r="A7" s="22"/>
      <c r="B7" s="23"/>
      <c r="C7" s="25"/>
      <c r="D7" s="25"/>
      <c r="E7" s="25"/>
      <c r="F7" s="25"/>
      <c r="G7" s="25"/>
      <c r="H7" s="25"/>
      <c r="I7" s="25"/>
      <c r="J7" s="25"/>
      <c r="K7" s="25"/>
      <c r="L7" s="59"/>
      <c r="M7" s="59"/>
      <c r="N7" s="25"/>
      <c r="O7" s="7"/>
      <c r="P7" s="7"/>
      <c r="T7" s="59"/>
      <c r="W7" s="66">
        <v>236.32</v>
      </c>
    </row>
    <row r="8" spans="1:25" ht="16.5" x14ac:dyDescent="0.3">
      <c r="A8" s="22"/>
      <c r="B8" s="23"/>
      <c r="C8" s="194" t="s">
        <v>112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7"/>
      <c r="P8" s="7"/>
    </row>
    <row r="9" spans="1:25" ht="9" customHeight="1" x14ac:dyDescent="0.3">
      <c r="A9" s="22"/>
      <c r="B9" s="23"/>
      <c r="C9" s="176" t="s">
        <v>81</v>
      </c>
      <c r="D9" s="176" t="s">
        <v>206</v>
      </c>
      <c r="E9" s="195" t="s">
        <v>207</v>
      </c>
      <c r="F9" s="176" t="s">
        <v>80</v>
      </c>
      <c r="G9" s="176" t="s">
        <v>113</v>
      </c>
      <c r="H9" s="176" t="s">
        <v>79</v>
      </c>
      <c r="I9" s="190" t="s">
        <v>83</v>
      </c>
      <c r="J9" s="174" t="s">
        <v>93</v>
      </c>
      <c r="K9" s="174" t="s">
        <v>93</v>
      </c>
      <c r="L9" s="58"/>
      <c r="M9" s="58"/>
      <c r="N9" s="181" t="s">
        <v>111</v>
      </c>
      <c r="O9" s="184" t="s">
        <v>120</v>
      </c>
      <c r="P9" s="181" t="s">
        <v>317</v>
      </c>
      <c r="Q9" s="163">
        <v>21</v>
      </c>
      <c r="R9" s="166"/>
      <c r="S9" s="167"/>
      <c r="T9" s="181" t="s">
        <v>336</v>
      </c>
      <c r="U9" s="152" t="s">
        <v>331</v>
      </c>
      <c r="V9" s="154" t="s">
        <v>323</v>
      </c>
      <c r="W9" s="154" t="s">
        <v>321</v>
      </c>
      <c r="X9" s="157" t="s">
        <v>322</v>
      </c>
      <c r="Y9" s="158"/>
    </row>
    <row r="10" spans="1:25" ht="16.5" x14ac:dyDescent="0.3">
      <c r="A10" s="22"/>
      <c r="B10" s="23"/>
      <c r="C10" s="177"/>
      <c r="D10" s="177"/>
      <c r="E10" s="196"/>
      <c r="F10" s="177"/>
      <c r="G10" s="177"/>
      <c r="H10" s="177"/>
      <c r="I10" s="191"/>
      <c r="J10" s="175"/>
      <c r="K10" s="175"/>
      <c r="L10" s="61"/>
      <c r="M10" s="61"/>
      <c r="N10" s="182"/>
      <c r="O10" s="184"/>
      <c r="P10" s="182"/>
      <c r="Q10" s="164"/>
      <c r="R10" s="168"/>
      <c r="S10" s="169"/>
      <c r="T10" s="182"/>
      <c r="U10" s="153"/>
      <c r="V10" s="155"/>
      <c r="W10" s="155"/>
      <c r="X10" s="159"/>
      <c r="Y10" s="160"/>
    </row>
    <row r="11" spans="1:25" ht="45" customHeight="1" x14ac:dyDescent="0.3">
      <c r="A11" s="22"/>
      <c r="B11" s="23"/>
      <c r="C11" s="178"/>
      <c r="D11" s="178"/>
      <c r="E11" s="197"/>
      <c r="F11" s="178"/>
      <c r="G11" s="178"/>
      <c r="H11" s="178"/>
      <c r="I11" s="192"/>
      <c r="J11" s="26" t="s">
        <v>192</v>
      </c>
      <c r="K11" s="26" t="s">
        <v>82</v>
      </c>
      <c r="L11" s="62"/>
      <c r="M11" s="62"/>
      <c r="N11" s="183"/>
      <c r="O11" s="184"/>
      <c r="P11" s="183"/>
      <c r="Q11" s="165"/>
      <c r="R11" s="170"/>
      <c r="S11" s="171"/>
      <c r="T11" s="183"/>
      <c r="U11" s="148" t="s">
        <v>332</v>
      </c>
      <c r="V11" s="156"/>
      <c r="W11" s="156"/>
      <c r="X11" s="161"/>
      <c r="Y11" s="162"/>
    </row>
    <row r="12" spans="1:25" ht="16.5" x14ac:dyDescent="0.3">
      <c r="A12" s="22"/>
      <c r="B12" s="23"/>
      <c r="C12" s="27">
        <v>1</v>
      </c>
      <c r="D12" s="28">
        <v>9901433979</v>
      </c>
      <c r="E12" s="29" t="s">
        <v>208</v>
      </c>
      <c r="F12" s="30" t="s">
        <v>0</v>
      </c>
      <c r="G12" s="31" t="s">
        <v>92</v>
      </c>
      <c r="H12" s="136" t="s">
        <v>1</v>
      </c>
      <c r="I12" s="32">
        <v>71.400000000000006</v>
      </c>
      <c r="J12" s="33">
        <v>836.6</v>
      </c>
      <c r="K12" s="34">
        <v>250</v>
      </c>
      <c r="L12" s="34">
        <f>+I12*31</f>
        <v>2213.4</v>
      </c>
      <c r="M12" s="34">
        <f>+J12+K12</f>
        <v>1086.5999999999999</v>
      </c>
      <c r="N12" s="53">
        <f>(I12*29+J12)+(I12*28+J12)+(I12*31+J12)+(I12*30+J12)+(I12*31+J12)+(I12*30+J12)</f>
        <v>17800.2</v>
      </c>
      <c r="O12" s="54"/>
      <c r="P12" s="55">
        <f t="shared" ref="P12:P29" si="0">N12/12</f>
        <v>1483.3500000000001</v>
      </c>
      <c r="Q12" s="2">
        <f>31+30+31+30</f>
        <v>122</v>
      </c>
      <c r="T12" s="53">
        <f>(I12*29+J12)</f>
        <v>2907.2000000000003</v>
      </c>
      <c r="U12" s="149">
        <v>237.77</v>
      </c>
      <c r="V12" s="69">
        <f t="shared" ref="V12:V30" si="1">(I12*29+J12)+(I12*28+J12)</f>
        <v>5743</v>
      </c>
      <c r="W12" s="68">
        <f>+V12/12</f>
        <v>478.58333333333331</v>
      </c>
      <c r="X12" s="172" t="e">
        <f>+#REF!+W12</f>
        <v>#REF!</v>
      </c>
      <c r="Y12" s="172"/>
    </row>
    <row r="13" spans="1:25" ht="16.5" x14ac:dyDescent="0.3">
      <c r="A13" s="22"/>
      <c r="B13" s="23"/>
      <c r="C13" s="27">
        <f>C12+1</f>
        <v>2</v>
      </c>
      <c r="D13" s="28">
        <v>9901433980</v>
      </c>
      <c r="E13" s="29" t="s">
        <v>209</v>
      </c>
      <c r="F13" s="30" t="s">
        <v>0</v>
      </c>
      <c r="G13" s="31" t="s">
        <v>92</v>
      </c>
      <c r="H13" s="136" t="s">
        <v>2</v>
      </c>
      <c r="I13" s="32">
        <v>71.400000000000006</v>
      </c>
      <c r="J13" s="33">
        <v>836.6</v>
      </c>
      <c r="K13" s="34">
        <v>250</v>
      </c>
      <c r="L13" s="34">
        <f t="shared" ref="L13:L29" si="2">+I13*31</f>
        <v>2213.4</v>
      </c>
      <c r="M13" s="34">
        <f t="shared" ref="M13:M29" si="3">+J13+K13</f>
        <v>1086.5999999999999</v>
      </c>
      <c r="N13" s="53">
        <f t="shared" ref="N13:N29" si="4">(I13*29+J13)+(I13*28+J13)+(I13*31+J13)+(I13*30+J13)+(I13*31+J13)+(I13*30+J13)</f>
        <v>17800.2</v>
      </c>
      <c r="O13" s="54" t="s">
        <v>119</v>
      </c>
      <c r="P13" s="55">
        <f t="shared" si="0"/>
        <v>1483.3500000000001</v>
      </c>
      <c r="T13" s="53">
        <f t="shared" ref="T13:T30" si="5">(I13*29+J13)</f>
        <v>2907.2000000000003</v>
      </c>
      <c r="U13" s="149">
        <v>237.77</v>
      </c>
      <c r="V13" s="69">
        <f t="shared" si="1"/>
        <v>5743</v>
      </c>
      <c r="W13" s="68">
        <f t="shared" ref="W13:W74" si="6">+V13/12</f>
        <v>478.58333333333331</v>
      </c>
      <c r="X13" s="172" t="e">
        <f>+#REF!+W13</f>
        <v>#REF!</v>
      </c>
      <c r="Y13" s="172"/>
    </row>
    <row r="14" spans="1:25" ht="16.5" x14ac:dyDescent="0.3">
      <c r="A14" s="22"/>
      <c r="B14" s="23"/>
      <c r="C14" s="27">
        <f t="shared" ref="C14:C29" si="7">C13+1</f>
        <v>3</v>
      </c>
      <c r="D14" s="28">
        <v>9901433981</v>
      </c>
      <c r="E14" s="29" t="s">
        <v>210</v>
      </c>
      <c r="F14" s="30" t="s">
        <v>0</v>
      </c>
      <c r="G14" s="31" t="s">
        <v>92</v>
      </c>
      <c r="H14" s="136" t="s">
        <v>3</v>
      </c>
      <c r="I14" s="32">
        <v>71.400000000000006</v>
      </c>
      <c r="J14" s="33">
        <v>836.6</v>
      </c>
      <c r="K14" s="34">
        <v>250</v>
      </c>
      <c r="L14" s="34">
        <f t="shared" si="2"/>
        <v>2213.4</v>
      </c>
      <c r="M14" s="34">
        <f t="shared" si="3"/>
        <v>1086.5999999999999</v>
      </c>
      <c r="N14" s="53">
        <f t="shared" si="4"/>
        <v>17800.2</v>
      </c>
      <c r="O14" s="54" t="s">
        <v>121</v>
      </c>
      <c r="P14" s="55">
        <f t="shared" si="0"/>
        <v>1483.3500000000001</v>
      </c>
      <c r="T14" s="53">
        <f t="shared" si="5"/>
        <v>2907.2000000000003</v>
      </c>
      <c r="U14" s="149">
        <v>237.77</v>
      </c>
      <c r="V14" s="69">
        <f t="shared" si="1"/>
        <v>5743</v>
      </c>
      <c r="W14" s="68">
        <f t="shared" si="6"/>
        <v>478.58333333333331</v>
      </c>
      <c r="X14" s="172" t="e">
        <f>+#REF!+W14</f>
        <v>#REF!</v>
      </c>
      <c r="Y14" s="172"/>
    </row>
    <row r="15" spans="1:25" ht="16.5" x14ac:dyDescent="0.3">
      <c r="A15" s="22"/>
      <c r="B15" s="23"/>
      <c r="C15" s="27">
        <f t="shared" si="7"/>
        <v>4</v>
      </c>
      <c r="D15" s="28">
        <v>9901433982</v>
      </c>
      <c r="E15" s="29" t="s">
        <v>211</v>
      </c>
      <c r="F15" s="30" t="s">
        <v>0</v>
      </c>
      <c r="G15" s="31" t="s">
        <v>92</v>
      </c>
      <c r="H15" s="136" t="s">
        <v>4</v>
      </c>
      <c r="I15" s="32">
        <v>71.400000000000006</v>
      </c>
      <c r="J15" s="33">
        <v>836.6</v>
      </c>
      <c r="K15" s="34">
        <v>250</v>
      </c>
      <c r="L15" s="34">
        <f t="shared" si="2"/>
        <v>2213.4</v>
      </c>
      <c r="M15" s="34">
        <f>+J15+K15</f>
        <v>1086.5999999999999</v>
      </c>
      <c r="N15" s="53">
        <f t="shared" si="4"/>
        <v>17800.2</v>
      </c>
      <c r="O15" s="54"/>
      <c r="P15" s="55">
        <f t="shared" si="0"/>
        <v>1483.3500000000001</v>
      </c>
      <c r="T15" s="53">
        <f t="shared" si="5"/>
        <v>2907.2000000000003</v>
      </c>
      <c r="U15" s="149">
        <v>237.77</v>
      </c>
      <c r="V15" s="69">
        <f t="shared" si="1"/>
        <v>5743</v>
      </c>
      <c r="W15" s="68">
        <f t="shared" si="6"/>
        <v>478.58333333333331</v>
      </c>
      <c r="X15" s="172" t="e">
        <f>+#REF!+W15</f>
        <v>#REF!</v>
      </c>
      <c r="Y15" s="172"/>
    </row>
    <row r="16" spans="1:25" ht="16.5" x14ac:dyDescent="0.3">
      <c r="A16" s="22"/>
      <c r="B16" s="23"/>
      <c r="C16" s="27">
        <f t="shared" si="7"/>
        <v>5</v>
      </c>
      <c r="D16" s="28">
        <v>9901532670</v>
      </c>
      <c r="E16" s="29" t="s">
        <v>212</v>
      </c>
      <c r="F16" s="30" t="s">
        <v>0</v>
      </c>
      <c r="G16" s="31" t="s">
        <v>92</v>
      </c>
      <c r="H16" s="136" t="s">
        <v>193</v>
      </c>
      <c r="I16" s="32">
        <v>71.400000000000006</v>
      </c>
      <c r="J16" s="33">
        <v>836.6</v>
      </c>
      <c r="K16" s="34">
        <v>250</v>
      </c>
      <c r="L16" s="34">
        <f t="shared" si="2"/>
        <v>2213.4</v>
      </c>
      <c r="M16" s="34">
        <f t="shared" si="3"/>
        <v>1086.5999999999999</v>
      </c>
      <c r="N16" s="53">
        <f t="shared" si="4"/>
        <v>17800.2</v>
      </c>
      <c r="O16" s="54"/>
      <c r="P16" s="55">
        <f t="shared" si="0"/>
        <v>1483.3500000000001</v>
      </c>
      <c r="T16" s="53">
        <f t="shared" si="5"/>
        <v>2907.2000000000003</v>
      </c>
      <c r="U16" s="149">
        <v>237.77</v>
      </c>
      <c r="V16" s="69">
        <f t="shared" si="1"/>
        <v>5743</v>
      </c>
      <c r="W16" s="68">
        <f t="shared" si="6"/>
        <v>478.58333333333331</v>
      </c>
      <c r="X16" s="172" t="e">
        <f>+#REF!+W16</f>
        <v>#REF!</v>
      </c>
      <c r="Y16" s="172"/>
    </row>
    <row r="17" spans="1:25" ht="16.5" x14ac:dyDescent="0.3">
      <c r="A17" s="22"/>
      <c r="B17" s="23"/>
      <c r="C17" s="27">
        <f t="shared" si="7"/>
        <v>6</v>
      </c>
      <c r="D17" s="28">
        <v>9901172017</v>
      </c>
      <c r="E17" s="29" t="s">
        <v>218</v>
      </c>
      <c r="F17" s="30" t="s">
        <v>0</v>
      </c>
      <c r="G17" s="36" t="s">
        <v>88</v>
      </c>
      <c r="H17" s="136" t="s">
        <v>45</v>
      </c>
      <c r="I17" s="32">
        <v>71.400000000000006</v>
      </c>
      <c r="J17" s="33">
        <v>836.6</v>
      </c>
      <c r="K17" s="34">
        <v>250</v>
      </c>
      <c r="L17" s="34">
        <f t="shared" si="2"/>
        <v>2213.4</v>
      </c>
      <c r="M17" s="34">
        <f t="shared" si="3"/>
        <v>1086.5999999999999</v>
      </c>
      <c r="N17" s="53">
        <f t="shared" si="4"/>
        <v>17800.2</v>
      </c>
      <c r="O17" s="54" t="s">
        <v>150</v>
      </c>
      <c r="P17" s="55">
        <f t="shared" si="0"/>
        <v>1483.3500000000001</v>
      </c>
      <c r="T17" s="53">
        <f t="shared" si="5"/>
        <v>2907.2000000000003</v>
      </c>
      <c r="U17" s="149">
        <v>237.77</v>
      </c>
      <c r="V17" s="69">
        <f t="shared" si="1"/>
        <v>5743</v>
      </c>
      <c r="W17" s="68">
        <f t="shared" si="6"/>
        <v>478.58333333333331</v>
      </c>
      <c r="X17" s="172" t="e">
        <f>+#REF!+W17</f>
        <v>#REF!</v>
      </c>
      <c r="Y17" s="172"/>
    </row>
    <row r="18" spans="1:25" ht="16.5" x14ac:dyDescent="0.3">
      <c r="A18" s="22"/>
      <c r="B18" s="23"/>
      <c r="C18" s="27">
        <f t="shared" si="7"/>
        <v>7</v>
      </c>
      <c r="D18" s="28">
        <v>9901494341</v>
      </c>
      <c r="E18" s="29" t="s">
        <v>213</v>
      </c>
      <c r="F18" s="36" t="s">
        <v>0</v>
      </c>
      <c r="G18" s="31" t="s">
        <v>92</v>
      </c>
      <c r="H18" s="136" t="s">
        <v>189</v>
      </c>
      <c r="I18" s="32">
        <v>71.400000000000006</v>
      </c>
      <c r="J18" s="33">
        <v>836.6</v>
      </c>
      <c r="K18" s="34">
        <v>250</v>
      </c>
      <c r="L18" s="34">
        <f t="shared" si="2"/>
        <v>2213.4</v>
      </c>
      <c r="M18" s="34">
        <f t="shared" si="3"/>
        <v>1086.5999999999999</v>
      </c>
      <c r="N18" s="53">
        <f t="shared" si="4"/>
        <v>17800.2</v>
      </c>
      <c r="O18" s="54" t="s">
        <v>123</v>
      </c>
      <c r="P18" s="55">
        <f t="shared" si="0"/>
        <v>1483.3500000000001</v>
      </c>
      <c r="T18" s="53">
        <f t="shared" si="5"/>
        <v>2907.2000000000003</v>
      </c>
      <c r="U18" s="149">
        <v>237.77</v>
      </c>
      <c r="V18" s="69">
        <f t="shared" si="1"/>
        <v>5743</v>
      </c>
      <c r="W18" s="68">
        <f t="shared" si="6"/>
        <v>478.58333333333331</v>
      </c>
      <c r="X18" s="172" t="e">
        <f>+#REF!+W18</f>
        <v>#REF!</v>
      </c>
      <c r="Y18" s="172"/>
    </row>
    <row r="19" spans="1:25" ht="16.5" x14ac:dyDescent="0.3">
      <c r="A19" s="22"/>
      <c r="B19" s="23"/>
      <c r="C19" s="27">
        <f t="shared" si="7"/>
        <v>8</v>
      </c>
      <c r="D19" s="28">
        <v>9901534402</v>
      </c>
      <c r="E19" s="29" t="s">
        <v>214</v>
      </c>
      <c r="F19" s="30" t="s">
        <v>0</v>
      </c>
      <c r="G19" s="31" t="s">
        <v>92</v>
      </c>
      <c r="H19" s="136" t="s">
        <v>194</v>
      </c>
      <c r="I19" s="32">
        <v>71.400000000000006</v>
      </c>
      <c r="J19" s="33">
        <v>836.6</v>
      </c>
      <c r="K19" s="34">
        <v>250</v>
      </c>
      <c r="L19" s="34">
        <f t="shared" si="2"/>
        <v>2213.4</v>
      </c>
      <c r="M19" s="34">
        <f t="shared" si="3"/>
        <v>1086.5999999999999</v>
      </c>
      <c r="N19" s="53">
        <f t="shared" si="4"/>
        <v>17800.2</v>
      </c>
      <c r="O19" s="54" t="s">
        <v>124</v>
      </c>
      <c r="P19" s="55">
        <f t="shared" si="0"/>
        <v>1483.3500000000001</v>
      </c>
      <c r="T19" s="53">
        <f t="shared" si="5"/>
        <v>2907.2000000000003</v>
      </c>
      <c r="U19" s="149">
        <v>237.77</v>
      </c>
      <c r="V19" s="69">
        <f t="shared" si="1"/>
        <v>5743</v>
      </c>
      <c r="W19" s="68">
        <f t="shared" si="6"/>
        <v>478.58333333333331</v>
      </c>
      <c r="X19" s="172" t="e">
        <f>+#REF!+W19</f>
        <v>#REF!</v>
      </c>
      <c r="Y19" s="172"/>
    </row>
    <row r="20" spans="1:25" ht="16.5" x14ac:dyDescent="0.3">
      <c r="A20" s="22"/>
      <c r="B20" s="23"/>
      <c r="C20" s="27">
        <f t="shared" si="7"/>
        <v>9</v>
      </c>
      <c r="D20" s="28">
        <v>9901513984</v>
      </c>
      <c r="E20" s="29" t="s">
        <v>313</v>
      </c>
      <c r="F20" s="30" t="s">
        <v>0</v>
      </c>
      <c r="G20" s="31" t="s">
        <v>92</v>
      </c>
      <c r="H20" s="136" t="s">
        <v>314</v>
      </c>
      <c r="I20" s="32">
        <v>71.400000000000006</v>
      </c>
      <c r="J20" s="33">
        <v>836.6</v>
      </c>
      <c r="K20" s="34">
        <v>250</v>
      </c>
      <c r="L20" s="34">
        <f t="shared" si="2"/>
        <v>2213.4</v>
      </c>
      <c r="M20" s="34">
        <f t="shared" si="3"/>
        <v>1086.5999999999999</v>
      </c>
      <c r="N20" s="53">
        <f t="shared" si="4"/>
        <v>17800.2</v>
      </c>
      <c r="O20" s="54"/>
      <c r="P20" s="55">
        <f t="shared" si="0"/>
        <v>1483.3500000000001</v>
      </c>
      <c r="T20" s="53">
        <f t="shared" si="5"/>
        <v>2907.2000000000003</v>
      </c>
      <c r="U20" s="149">
        <v>237.77</v>
      </c>
      <c r="V20" s="69">
        <f t="shared" si="1"/>
        <v>5743</v>
      </c>
      <c r="W20" s="68">
        <f t="shared" si="6"/>
        <v>478.58333333333331</v>
      </c>
      <c r="X20" s="172" t="e">
        <f>+#REF!+W20</f>
        <v>#REF!</v>
      </c>
      <c r="Y20" s="172"/>
    </row>
    <row r="21" spans="1:25" ht="16.5" x14ac:dyDescent="0.3">
      <c r="A21" s="22"/>
      <c r="B21" s="23"/>
      <c r="C21" s="27">
        <f t="shared" si="7"/>
        <v>10</v>
      </c>
      <c r="D21" s="28">
        <v>9901433990</v>
      </c>
      <c r="E21" s="29" t="s">
        <v>219</v>
      </c>
      <c r="F21" s="36" t="s">
        <v>5</v>
      </c>
      <c r="G21" s="36" t="s">
        <v>84</v>
      </c>
      <c r="H21" s="136" t="s">
        <v>6</v>
      </c>
      <c r="I21" s="32">
        <v>75.64</v>
      </c>
      <c r="J21" s="33">
        <v>705.16</v>
      </c>
      <c r="K21" s="34">
        <v>250</v>
      </c>
      <c r="L21" s="34">
        <f t="shared" si="2"/>
        <v>2344.84</v>
      </c>
      <c r="M21" s="34">
        <f t="shared" si="3"/>
        <v>955.16</v>
      </c>
      <c r="N21" s="53">
        <f t="shared" si="4"/>
        <v>17770.52</v>
      </c>
      <c r="O21" s="54"/>
      <c r="P21" s="55">
        <f t="shared" si="0"/>
        <v>1480.8766666666668</v>
      </c>
      <c r="T21" s="53">
        <f t="shared" si="5"/>
        <v>2898.72</v>
      </c>
      <c r="U21" s="149">
        <v>237.77</v>
      </c>
      <c r="V21" s="69">
        <f t="shared" si="1"/>
        <v>5721.7999999999993</v>
      </c>
      <c r="W21" s="68">
        <f t="shared" si="6"/>
        <v>476.81666666666661</v>
      </c>
      <c r="X21" s="172" t="e">
        <f>+#REF!+W21</f>
        <v>#REF!</v>
      </c>
      <c r="Y21" s="172"/>
    </row>
    <row r="22" spans="1:25" ht="16.5" x14ac:dyDescent="0.3">
      <c r="A22" s="22"/>
      <c r="B22" s="23"/>
      <c r="C22" s="27">
        <f t="shared" si="7"/>
        <v>11</v>
      </c>
      <c r="D22" s="28">
        <v>9901433991</v>
      </c>
      <c r="E22" s="29" t="s">
        <v>215</v>
      </c>
      <c r="F22" s="36" t="s">
        <v>5</v>
      </c>
      <c r="G22" s="36" t="s">
        <v>84</v>
      </c>
      <c r="H22" s="136" t="s">
        <v>7</v>
      </c>
      <c r="I22" s="32">
        <v>75.64</v>
      </c>
      <c r="J22" s="33">
        <v>705.16</v>
      </c>
      <c r="K22" s="34">
        <v>250</v>
      </c>
      <c r="L22" s="34">
        <f t="shared" si="2"/>
        <v>2344.84</v>
      </c>
      <c r="M22" s="34">
        <f t="shared" si="3"/>
        <v>955.16</v>
      </c>
      <c r="N22" s="53">
        <f t="shared" si="4"/>
        <v>17770.52</v>
      </c>
      <c r="O22" s="54" t="s">
        <v>122</v>
      </c>
      <c r="P22" s="55">
        <f t="shared" si="0"/>
        <v>1480.8766666666668</v>
      </c>
      <c r="T22" s="53">
        <f t="shared" si="5"/>
        <v>2898.72</v>
      </c>
      <c r="U22" s="149">
        <v>237.77</v>
      </c>
      <c r="V22" s="69">
        <f t="shared" si="1"/>
        <v>5721.7999999999993</v>
      </c>
      <c r="W22" s="68">
        <f t="shared" si="6"/>
        <v>476.81666666666661</v>
      </c>
      <c r="X22" s="172" t="e">
        <f>+#REF!+W22</f>
        <v>#REF!</v>
      </c>
      <c r="Y22" s="172"/>
    </row>
    <row r="23" spans="1:25" ht="16.5" x14ac:dyDescent="0.3">
      <c r="A23" s="22"/>
      <c r="B23" s="23"/>
      <c r="C23" s="27">
        <f t="shared" si="7"/>
        <v>12</v>
      </c>
      <c r="D23" s="28">
        <v>9901355175</v>
      </c>
      <c r="E23" s="29" t="s">
        <v>217</v>
      </c>
      <c r="F23" s="36" t="s">
        <v>5</v>
      </c>
      <c r="G23" s="36" t="s">
        <v>198</v>
      </c>
      <c r="H23" s="137" t="s">
        <v>28</v>
      </c>
      <c r="I23" s="32">
        <v>75.64</v>
      </c>
      <c r="J23" s="33">
        <v>705.16</v>
      </c>
      <c r="K23" s="34">
        <v>250</v>
      </c>
      <c r="L23" s="34">
        <f t="shared" si="2"/>
        <v>2344.84</v>
      </c>
      <c r="M23" s="34">
        <f t="shared" si="3"/>
        <v>955.16</v>
      </c>
      <c r="N23" s="53">
        <f t="shared" si="4"/>
        <v>17770.52</v>
      </c>
      <c r="O23" s="54"/>
      <c r="P23" s="55">
        <f t="shared" si="0"/>
        <v>1480.8766666666668</v>
      </c>
      <c r="T23" s="53">
        <f t="shared" si="5"/>
        <v>2898.72</v>
      </c>
      <c r="U23" s="149">
        <v>237.77</v>
      </c>
      <c r="V23" s="69">
        <f t="shared" si="1"/>
        <v>5721.7999999999993</v>
      </c>
      <c r="W23" s="68">
        <f t="shared" si="6"/>
        <v>476.81666666666661</v>
      </c>
      <c r="X23" s="172" t="e">
        <f>+#REF!+W23</f>
        <v>#REF!</v>
      </c>
      <c r="Y23" s="172"/>
    </row>
    <row r="24" spans="1:25" ht="16.5" x14ac:dyDescent="0.3">
      <c r="A24" s="22"/>
      <c r="B24" s="23"/>
      <c r="C24" s="27">
        <f t="shared" si="7"/>
        <v>13</v>
      </c>
      <c r="D24" s="28">
        <v>9901433993</v>
      </c>
      <c r="E24" s="29" t="s">
        <v>220</v>
      </c>
      <c r="F24" s="36" t="s">
        <v>5</v>
      </c>
      <c r="G24" s="36" t="s">
        <v>86</v>
      </c>
      <c r="H24" s="136" t="s">
        <v>8</v>
      </c>
      <c r="I24" s="32">
        <v>75.64</v>
      </c>
      <c r="J24" s="33">
        <v>705.16</v>
      </c>
      <c r="K24" s="34">
        <v>250</v>
      </c>
      <c r="L24" s="34">
        <f t="shared" si="2"/>
        <v>2344.84</v>
      </c>
      <c r="M24" s="34">
        <f t="shared" si="3"/>
        <v>955.16</v>
      </c>
      <c r="N24" s="53">
        <f t="shared" si="4"/>
        <v>17770.52</v>
      </c>
      <c r="O24" s="54"/>
      <c r="P24" s="55">
        <f t="shared" si="0"/>
        <v>1480.8766666666668</v>
      </c>
      <c r="T24" s="53">
        <f t="shared" si="5"/>
        <v>2898.72</v>
      </c>
      <c r="U24" s="149">
        <v>237.77</v>
      </c>
      <c r="V24" s="69">
        <f t="shared" si="1"/>
        <v>5721.7999999999993</v>
      </c>
      <c r="W24" s="68">
        <f t="shared" si="6"/>
        <v>476.81666666666661</v>
      </c>
      <c r="X24" s="172" t="e">
        <f>+#REF!+W24</f>
        <v>#REF!</v>
      </c>
      <c r="Y24" s="172"/>
    </row>
    <row r="25" spans="1:25" ht="16.5" x14ac:dyDescent="0.3">
      <c r="A25" s="22"/>
      <c r="B25" s="23"/>
      <c r="C25" s="27">
        <f t="shared" si="7"/>
        <v>14</v>
      </c>
      <c r="D25" s="37">
        <v>990099292</v>
      </c>
      <c r="E25" s="29" t="s">
        <v>221</v>
      </c>
      <c r="F25" s="36" t="s">
        <v>5</v>
      </c>
      <c r="G25" s="31" t="s">
        <v>101</v>
      </c>
      <c r="H25" s="136" t="s">
        <v>9</v>
      </c>
      <c r="I25" s="32">
        <v>75.64</v>
      </c>
      <c r="J25" s="33">
        <v>705.16</v>
      </c>
      <c r="K25" s="34">
        <v>250</v>
      </c>
      <c r="L25" s="34">
        <f t="shared" si="2"/>
        <v>2344.84</v>
      </c>
      <c r="M25" s="34">
        <f t="shared" si="3"/>
        <v>955.16</v>
      </c>
      <c r="N25" s="53">
        <f t="shared" si="4"/>
        <v>17770.52</v>
      </c>
      <c r="O25" s="54"/>
      <c r="P25" s="55">
        <f t="shared" si="0"/>
        <v>1480.8766666666668</v>
      </c>
      <c r="T25" s="53">
        <f t="shared" si="5"/>
        <v>2898.72</v>
      </c>
      <c r="U25" s="149">
        <v>237.77</v>
      </c>
      <c r="V25" s="69">
        <f t="shared" si="1"/>
        <v>5721.7999999999993</v>
      </c>
      <c r="W25" s="68">
        <f t="shared" si="6"/>
        <v>476.81666666666661</v>
      </c>
      <c r="X25" s="172" t="e">
        <f>+#REF!+W25</f>
        <v>#REF!</v>
      </c>
      <c r="Y25" s="172"/>
    </row>
    <row r="26" spans="1:25" ht="16.5" x14ac:dyDescent="0.3">
      <c r="A26" s="22"/>
      <c r="B26" s="23"/>
      <c r="C26" s="27">
        <f t="shared" si="7"/>
        <v>15</v>
      </c>
      <c r="D26" s="37">
        <v>9901451132</v>
      </c>
      <c r="E26" s="29" t="s">
        <v>216</v>
      </c>
      <c r="F26" s="31" t="s">
        <v>115</v>
      </c>
      <c r="G26" s="31" t="s">
        <v>90</v>
      </c>
      <c r="H26" s="138" t="s">
        <v>94</v>
      </c>
      <c r="I26" s="32">
        <v>75.64</v>
      </c>
      <c r="J26" s="33">
        <v>705.16</v>
      </c>
      <c r="K26" s="34">
        <v>250</v>
      </c>
      <c r="L26" s="34">
        <f t="shared" si="2"/>
        <v>2344.84</v>
      </c>
      <c r="M26" s="34">
        <f t="shared" si="3"/>
        <v>955.16</v>
      </c>
      <c r="N26" s="53">
        <f t="shared" si="4"/>
        <v>17770.52</v>
      </c>
      <c r="O26" s="54"/>
      <c r="P26" s="55">
        <f t="shared" si="0"/>
        <v>1480.8766666666668</v>
      </c>
      <c r="T26" s="53">
        <f t="shared" si="5"/>
        <v>2898.72</v>
      </c>
      <c r="U26" s="149">
        <v>237.77</v>
      </c>
      <c r="V26" s="69">
        <f t="shared" si="1"/>
        <v>5721.7999999999993</v>
      </c>
      <c r="W26" s="68">
        <f t="shared" si="6"/>
        <v>476.81666666666661</v>
      </c>
      <c r="X26" s="172" t="e">
        <f>+#REF!+W26</f>
        <v>#REF!</v>
      </c>
      <c r="Y26" s="172"/>
    </row>
    <row r="27" spans="1:25" ht="16.5" x14ac:dyDescent="0.3">
      <c r="A27" s="22"/>
      <c r="B27" s="23"/>
      <c r="C27" s="27">
        <f t="shared" si="7"/>
        <v>16</v>
      </c>
      <c r="D27" s="37">
        <v>9901349725</v>
      </c>
      <c r="E27" s="29" t="s">
        <v>222</v>
      </c>
      <c r="F27" s="36" t="s">
        <v>5</v>
      </c>
      <c r="G27" s="36" t="s">
        <v>101</v>
      </c>
      <c r="H27" s="136" t="s">
        <v>102</v>
      </c>
      <c r="I27" s="32">
        <v>75.64</v>
      </c>
      <c r="J27" s="33">
        <v>705.16</v>
      </c>
      <c r="K27" s="34">
        <v>250</v>
      </c>
      <c r="L27" s="34">
        <f t="shared" si="2"/>
        <v>2344.84</v>
      </c>
      <c r="M27" s="34">
        <f t="shared" si="3"/>
        <v>955.16</v>
      </c>
      <c r="N27" s="53">
        <f t="shared" si="4"/>
        <v>17770.52</v>
      </c>
      <c r="O27" s="54" t="s">
        <v>125</v>
      </c>
      <c r="P27" s="55">
        <f t="shared" si="0"/>
        <v>1480.8766666666668</v>
      </c>
      <c r="T27" s="53">
        <f t="shared" si="5"/>
        <v>2898.72</v>
      </c>
      <c r="U27" s="149">
        <v>237.77</v>
      </c>
      <c r="V27" s="69">
        <f t="shared" si="1"/>
        <v>5721.7999999999993</v>
      </c>
      <c r="W27" s="68">
        <f t="shared" si="6"/>
        <v>476.81666666666661</v>
      </c>
      <c r="X27" s="172" t="e">
        <f>+#REF!+W27</f>
        <v>#REF!</v>
      </c>
      <c r="Y27" s="172"/>
    </row>
    <row r="28" spans="1:25" ht="16.5" x14ac:dyDescent="0.3">
      <c r="A28" s="22"/>
      <c r="B28" s="23"/>
      <c r="C28" s="27">
        <f t="shared" si="7"/>
        <v>17</v>
      </c>
      <c r="D28" s="28">
        <v>9901545451</v>
      </c>
      <c r="E28" s="29" t="s">
        <v>226</v>
      </c>
      <c r="F28" s="36" t="s">
        <v>115</v>
      </c>
      <c r="G28" s="36" t="s">
        <v>101</v>
      </c>
      <c r="H28" s="136" t="s">
        <v>205</v>
      </c>
      <c r="I28" s="32">
        <v>75.64</v>
      </c>
      <c r="J28" s="33">
        <v>705.16</v>
      </c>
      <c r="K28" s="34">
        <v>250</v>
      </c>
      <c r="L28" s="34">
        <f t="shared" si="2"/>
        <v>2344.84</v>
      </c>
      <c r="M28" s="34">
        <f t="shared" si="3"/>
        <v>955.16</v>
      </c>
      <c r="N28" s="53">
        <f t="shared" si="4"/>
        <v>17770.52</v>
      </c>
      <c r="O28" s="54"/>
      <c r="P28" s="55">
        <f t="shared" si="0"/>
        <v>1480.8766666666668</v>
      </c>
      <c r="T28" s="53">
        <f t="shared" si="5"/>
        <v>2898.72</v>
      </c>
      <c r="U28" s="149">
        <v>237.77</v>
      </c>
      <c r="V28" s="69">
        <f t="shared" si="1"/>
        <v>5721.7999999999993</v>
      </c>
      <c r="W28" s="68">
        <f t="shared" si="6"/>
        <v>476.81666666666661</v>
      </c>
      <c r="X28" s="172" t="e">
        <f>+#REF!+W28</f>
        <v>#REF!</v>
      </c>
      <c r="Y28" s="172"/>
    </row>
    <row r="29" spans="1:25" ht="16.5" x14ac:dyDescent="0.3">
      <c r="A29" s="22"/>
      <c r="B29" s="23"/>
      <c r="C29" s="27">
        <f t="shared" si="7"/>
        <v>18</v>
      </c>
      <c r="D29" s="37">
        <v>9901451146</v>
      </c>
      <c r="E29" s="29" t="s">
        <v>227</v>
      </c>
      <c r="F29" s="36" t="s">
        <v>5</v>
      </c>
      <c r="G29" s="36" t="s">
        <v>84</v>
      </c>
      <c r="H29" s="139" t="s">
        <v>103</v>
      </c>
      <c r="I29" s="32">
        <v>75.64</v>
      </c>
      <c r="J29" s="33">
        <v>705.16</v>
      </c>
      <c r="K29" s="34">
        <v>250</v>
      </c>
      <c r="L29" s="34">
        <f t="shared" si="2"/>
        <v>2344.84</v>
      </c>
      <c r="M29" s="34">
        <f t="shared" si="3"/>
        <v>955.16</v>
      </c>
      <c r="N29" s="53">
        <f t="shared" si="4"/>
        <v>17770.52</v>
      </c>
      <c r="O29" s="54"/>
      <c r="P29" s="55">
        <f t="shared" si="0"/>
        <v>1480.8766666666668</v>
      </c>
      <c r="T29" s="53">
        <f t="shared" si="5"/>
        <v>2898.72</v>
      </c>
      <c r="U29" s="149">
        <v>237.77</v>
      </c>
      <c r="V29" s="69">
        <f t="shared" si="1"/>
        <v>5721.7999999999993</v>
      </c>
      <c r="W29" s="68">
        <f t="shared" si="6"/>
        <v>476.81666666666661</v>
      </c>
      <c r="X29" s="172" t="e">
        <f>+#REF!+W29</f>
        <v>#REF!</v>
      </c>
      <c r="Y29" s="172"/>
    </row>
    <row r="30" spans="1:25" s="13" customFormat="1" ht="16.5" x14ac:dyDescent="0.3">
      <c r="A30" s="22"/>
      <c r="B30" s="22"/>
      <c r="C30" s="27">
        <v>22</v>
      </c>
      <c r="D30" s="37">
        <v>9901513984</v>
      </c>
      <c r="E30" s="48" t="s">
        <v>335</v>
      </c>
      <c r="F30" s="36" t="s">
        <v>5</v>
      </c>
      <c r="G30" s="36" t="s">
        <v>84</v>
      </c>
      <c r="H30" s="136" t="s">
        <v>334</v>
      </c>
      <c r="I30" s="32">
        <v>75.64</v>
      </c>
      <c r="J30" s="33">
        <v>705.16</v>
      </c>
      <c r="K30" s="127">
        <v>250</v>
      </c>
      <c r="L30" s="33">
        <v>441.65</v>
      </c>
      <c r="M30" s="126">
        <f t="shared" ref="M30" si="8">+I30*J30</f>
        <v>53338.3024</v>
      </c>
      <c r="N30" s="34">
        <v>250</v>
      </c>
      <c r="O30" s="35">
        <f t="shared" ref="O30" si="9">L30+M30+N30</f>
        <v>54029.952400000002</v>
      </c>
      <c r="P30" s="53"/>
      <c r="Q30" s="27"/>
      <c r="R30" s="27"/>
      <c r="S30" s="27"/>
      <c r="T30" s="53">
        <f t="shared" si="5"/>
        <v>2898.72</v>
      </c>
      <c r="U30" s="149">
        <v>237.77</v>
      </c>
      <c r="V30" s="60">
        <f t="shared" si="1"/>
        <v>5721.7999999999993</v>
      </c>
      <c r="W30" s="67">
        <f t="shared" si="6"/>
        <v>476.81666666666661</v>
      </c>
      <c r="X30" s="119"/>
      <c r="Y30" s="119"/>
    </row>
    <row r="31" spans="1:25" s="13" customFormat="1" ht="16.5" x14ac:dyDescent="0.3">
      <c r="A31" s="22"/>
      <c r="B31" s="22"/>
      <c r="C31" s="38"/>
      <c r="D31" s="38"/>
      <c r="E31" s="38"/>
      <c r="F31" s="38"/>
      <c r="G31" s="38"/>
      <c r="H31" s="38"/>
      <c r="I31" s="38"/>
      <c r="J31" s="39"/>
      <c r="K31" s="40"/>
      <c r="L31" s="120">
        <f>SUM(L12:L29)</f>
        <v>41024.159999999989</v>
      </c>
      <c r="M31" s="120">
        <f>SUM(M12:M29)</f>
        <v>18375.84</v>
      </c>
      <c r="N31" s="121" t="s">
        <v>318</v>
      </c>
      <c r="O31" s="122"/>
      <c r="P31" s="123">
        <f>SUM(P12:P29)</f>
        <v>26678.040000000005</v>
      </c>
      <c r="Q31" s="124"/>
      <c r="R31" s="124"/>
      <c r="S31" s="124"/>
      <c r="T31" s="125" t="s">
        <v>318</v>
      </c>
      <c r="U31" s="151">
        <f>SUM(U12:U30)</f>
        <v>4517.630000000001</v>
      </c>
      <c r="V31" s="60"/>
      <c r="W31" s="67"/>
      <c r="X31" s="173"/>
      <c r="Y31" s="173"/>
    </row>
    <row r="32" spans="1:25" s="13" customFormat="1" ht="16.5" x14ac:dyDescent="0.3">
      <c r="A32" s="22"/>
      <c r="B32" s="22"/>
      <c r="C32" s="38"/>
      <c r="D32" s="38"/>
      <c r="E32" s="38"/>
      <c r="F32" s="38"/>
      <c r="G32" s="38"/>
      <c r="H32" s="38"/>
      <c r="I32" s="38"/>
      <c r="J32" s="39"/>
      <c r="K32" s="40"/>
      <c r="L32" s="40"/>
      <c r="M32" s="40"/>
      <c r="N32" s="40"/>
      <c r="T32" s="40"/>
      <c r="U32" s="129"/>
      <c r="V32" s="60"/>
      <c r="W32" s="67"/>
      <c r="X32" s="173"/>
      <c r="Y32" s="173"/>
    </row>
    <row r="33" spans="1:25" s="13" customFormat="1" ht="16.5" x14ac:dyDescent="0.3">
      <c r="A33" s="22"/>
      <c r="B33" s="22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T33" s="40"/>
      <c r="U33" s="129"/>
      <c r="V33" s="60"/>
      <c r="W33" s="67"/>
      <c r="X33" s="173"/>
      <c r="Y33" s="173"/>
    </row>
    <row r="34" spans="1:25" ht="15" customHeight="1" x14ac:dyDescent="0.3">
      <c r="A34" s="22"/>
      <c r="B34" s="23"/>
      <c r="C34" s="38"/>
      <c r="D34" s="38"/>
      <c r="E34" s="38"/>
      <c r="F34" s="38"/>
      <c r="G34" s="38"/>
      <c r="H34" s="38"/>
      <c r="I34" s="38"/>
      <c r="J34" s="38"/>
      <c r="K34" s="41"/>
      <c r="L34" s="41"/>
      <c r="M34" s="41"/>
      <c r="N34" s="41"/>
      <c r="O34" s="19"/>
      <c r="T34" s="41"/>
      <c r="U34" s="129"/>
      <c r="V34" s="60"/>
      <c r="W34" s="67"/>
      <c r="X34" s="173"/>
      <c r="Y34" s="173"/>
    </row>
    <row r="35" spans="1:25" ht="16.5" x14ac:dyDescent="0.25">
      <c r="A35" s="185" t="s">
        <v>117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9"/>
      <c r="U35" s="129"/>
      <c r="V35" s="60"/>
      <c r="W35" s="67"/>
      <c r="X35" s="173"/>
      <c r="Y35" s="173"/>
    </row>
    <row r="36" spans="1:25" ht="27" customHeight="1" x14ac:dyDescent="0.3">
      <c r="A36" s="22"/>
      <c r="B36" s="23"/>
      <c r="C36" s="176" t="s">
        <v>81</v>
      </c>
      <c r="D36" s="176" t="s">
        <v>206</v>
      </c>
      <c r="E36" s="176" t="s">
        <v>207</v>
      </c>
      <c r="F36" s="176" t="s">
        <v>80</v>
      </c>
      <c r="G36" s="176" t="s">
        <v>114</v>
      </c>
      <c r="H36" s="176" t="s">
        <v>79</v>
      </c>
      <c r="I36" s="190" t="s">
        <v>83</v>
      </c>
      <c r="J36" s="174" t="s">
        <v>93</v>
      </c>
      <c r="K36" s="174" t="s">
        <v>91</v>
      </c>
      <c r="L36" s="58"/>
      <c r="M36" s="58"/>
      <c r="N36" s="187" t="s">
        <v>111</v>
      </c>
      <c r="O36" s="19"/>
      <c r="P36" s="181" t="s">
        <v>317</v>
      </c>
      <c r="Q36" s="163">
        <v>21</v>
      </c>
      <c r="R36" s="166"/>
      <c r="S36" s="167"/>
      <c r="T36" s="181" t="s">
        <v>336</v>
      </c>
      <c r="U36" s="152" t="s">
        <v>331</v>
      </c>
      <c r="V36" s="154" t="s">
        <v>323</v>
      </c>
      <c r="W36" s="154" t="s">
        <v>321</v>
      </c>
      <c r="X36" s="157" t="s">
        <v>322</v>
      </c>
      <c r="Y36" s="158"/>
    </row>
    <row r="37" spans="1:25" ht="10.5" hidden="1" customHeight="1" x14ac:dyDescent="0.3">
      <c r="A37" s="22"/>
      <c r="B37" s="23"/>
      <c r="C37" s="177"/>
      <c r="D37" s="177"/>
      <c r="E37" s="177"/>
      <c r="F37" s="177"/>
      <c r="G37" s="177"/>
      <c r="H37" s="177"/>
      <c r="I37" s="191"/>
      <c r="J37" s="175"/>
      <c r="K37" s="175"/>
      <c r="L37" s="61"/>
      <c r="M37" s="61"/>
      <c r="N37" s="188"/>
      <c r="O37" s="19" t="s">
        <v>127</v>
      </c>
      <c r="P37" s="182"/>
      <c r="Q37" s="164"/>
      <c r="R37" s="168"/>
      <c r="S37" s="169"/>
      <c r="T37" s="182"/>
      <c r="U37" s="153"/>
      <c r="V37" s="155"/>
      <c r="W37" s="155"/>
      <c r="X37" s="159"/>
      <c r="Y37" s="160"/>
    </row>
    <row r="38" spans="1:25" ht="49.5" x14ac:dyDescent="0.3">
      <c r="A38" s="22"/>
      <c r="B38" s="23"/>
      <c r="C38" s="178"/>
      <c r="D38" s="178"/>
      <c r="E38" s="178"/>
      <c r="F38" s="178"/>
      <c r="G38" s="178"/>
      <c r="H38" s="178"/>
      <c r="I38" s="192"/>
      <c r="J38" s="26" t="s">
        <v>192</v>
      </c>
      <c r="K38" s="26" t="s">
        <v>82</v>
      </c>
      <c r="L38" s="62"/>
      <c r="M38" s="62"/>
      <c r="N38" s="189"/>
      <c r="O38" s="19" t="s">
        <v>181</v>
      </c>
      <c r="P38" s="183"/>
      <c r="Q38" s="165"/>
      <c r="R38" s="170"/>
      <c r="S38" s="171"/>
      <c r="T38" s="183"/>
      <c r="U38" s="148" t="s">
        <v>332</v>
      </c>
      <c r="V38" s="156"/>
      <c r="W38" s="156"/>
      <c r="X38" s="161"/>
      <c r="Y38" s="162"/>
    </row>
    <row r="39" spans="1:25" ht="16.5" x14ac:dyDescent="0.3">
      <c r="A39" s="22"/>
      <c r="B39" s="23"/>
      <c r="C39" s="27">
        <v>22</v>
      </c>
      <c r="D39" s="28">
        <v>9901434004</v>
      </c>
      <c r="E39" s="31" t="s">
        <v>223</v>
      </c>
      <c r="F39" s="42" t="s">
        <v>10</v>
      </c>
      <c r="G39" s="36" t="s">
        <v>199</v>
      </c>
      <c r="H39" s="136" t="s">
        <v>19</v>
      </c>
      <c r="I39" s="43">
        <v>71.400000000000006</v>
      </c>
      <c r="J39" s="33">
        <v>836.6</v>
      </c>
      <c r="K39" s="34">
        <v>250</v>
      </c>
      <c r="L39" s="34">
        <f>+I39*31</f>
        <v>2213.4</v>
      </c>
      <c r="M39" s="34">
        <f>+J39+K39</f>
        <v>1086.5999999999999</v>
      </c>
      <c r="N39" s="35">
        <f t="shared" ref="N39:N69" si="10">(I39*29+J39)+(I39*28+J39)+(I39*31+J39)+(I39*30+J39)+(I39*31+J39)+(I39*30+J39)</f>
        <v>17800.2</v>
      </c>
      <c r="O39" s="19"/>
      <c r="P39" s="55">
        <f t="shared" ref="P39:P69" si="11">N39/12</f>
        <v>1483.3500000000001</v>
      </c>
      <c r="T39" s="53">
        <f>(I39*29+J39)</f>
        <v>2907.2000000000003</v>
      </c>
      <c r="U39" s="149">
        <v>237.77</v>
      </c>
      <c r="V39" s="69">
        <f t="shared" ref="V39:V44" si="12">(I39*29+J39)+(I39*28+J39)</f>
        <v>5743</v>
      </c>
      <c r="W39" s="68">
        <f t="shared" si="6"/>
        <v>478.58333333333331</v>
      </c>
      <c r="X39" s="172" t="e">
        <f>+#REF!+W39</f>
        <v>#REF!</v>
      </c>
      <c r="Y39" s="172"/>
    </row>
    <row r="40" spans="1:25" ht="16.5" x14ac:dyDescent="0.3">
      <c r="A40" s="22"/>
      <c r="B40" s="23"/>
      <c r="C40" s="27">
        <f>C39+1</f>
        <v>23</v>
      </c>
      <c r="D40" s="28">
        <v>990099342</v>
      </c>
      <c r="E40" s="31" t="s">
        <v>224</v>
      </c>
      <c r="F40" s="42" t="s">
        <v>10</v>
      </c>
      <c r="G40" s="36" t="s">
        <v>199</v>
      </c>
      <c r="H40" s="137" t="s">
        <v>22</v>
      </c>
      <c r="I40" s="32">
        <v>71.400000000000006</v>
      </c>
      <c r="J40" s="33">
        <v>836.6</v>
      </c>
      <c r="K40" s="34">
        <v>250</v>
      </c>
      <c r="L40" s="34">
        <f t="shared" ref="L40:L91" si="13">+I40*31</f>
        <v>2213.4</v>
      </c>
      <c r="M40" s="34">
        <f t="shared" ref="M40:M91" si="14">+J40+K40</f>
        <v>1086.5999999999999</v>
      </c>
      <c r="N40" s="35">
        <f t="shared" si="10"/>
        <v>17800.2</v>
      </c>
      <c r="O40" s="19" t="s">
        <v>151</v>
      </c>
      <c r="P40" s="55">
        <f t="shared" si="11"/>
        <v>1483.3500000000001</v>
      </c>
      <c r="T40" s="53">
        <f t="shared" ref="T40:T91" si="15">(I40*29+J40)</f>
        <v>2907.2000000000003</v>
      </c>
      <c r="U40" s="149">
        <v>237.77</v>
      </c>
      <c r="V40" s="69">
        <f t="shared" si="12"/>
        <v>5743</v>
      </c>
      <c r="W40" s="68">
        <f t="shared" si="6"/>
        <v>478.58333333333331</v>
      </c>
      <c r="X40" s="172" t="e">
        <f>+#REF!+W40</f>
        <v>#REF!</v>
      </c>
      <c r="Y40" s="172"/>
    </row>
    <row r="41" spans="1:25" ht="16.5" x14ac:dyDescent="0.3">
      <c r="A41" s="22"/>
      <c r="B41" s="23"/>
      <c r="C41" s="27">
        <f t="shared" ref="C41:C91" si="16">C40+1</f>
        <v>24</v>
      </c>
      <c r="D41" s="28">
        <v>990099324</v>
      </c>
      <c r="E41" s="31" t="s">
        <v>225</v>
      </c>
      <c r="F41" s="42" t="s">
        <v>10</v>
      </c>
      <c r="G41" s="36" t="s">
        <v>199</v>
      </c>
      <c r="H41" s="139" t="s">
        <v>63</v>
      </c>
      <c r="I41" s="32">
        <v>71.400000000000006</v>
      </c>
      <c r="J41" s="33">
        <v>836.6</v>
      </c>
      <c r="K41" s="34">
        <v>250</v>
      </c>
      <c r="L41" s="34">
        <f t="shared" si="13"/>
        <v>2213.4</v>
      </c>
      <c r="M41" s="34">
        <f t="shared" si="14"/>
        <v>1086.5999999999999</v>
      </c>
      <c r="N41" s="35">
        <f t="shared" si="10"/>
        <v>17800.2</v>
      </c>
      <c r="O41" s="19" t="s">
        <v>128</v>
      </c>
      <c r="P41" s="55">
        <f t="shared" si="11"/>
        <v>1483.3500000000001</v>
      </c>
      <c r="T41" s="53">
        <f t="shared" si="15"/>
        <v>2907.2000000000003</v>
      </c>
      <c r="U41" s="149">
        <v>237.77</v>
      </c>
      <c r="V41" s="69">
        <f t="shared" si="12"/>
        <v>5743</v>
      </c>
      <c r="W41" s="68">
        <f t="shared" si="6"/>
        <v>478.58333333333331</v>
      </c>
      <c r="X41" s="172" t="e">
        <f>+#REF!+W41</f>
        <v>#REF!</v>
      </c>
      <c r="Y41" s="172"/>
    </row>
    <row r="42" spans="1:25" ht="17.25" customHeight="1" x14ac:dyDescent="0.3">
      <c r="A42" s="22"/>
      <c r="B42" s="23"/>
      <c r="C42" s="27">
        <f t="shared" si="16"/>
        <v>25</v>
      </c>
      <c r="D42" s="28">
        <v>9901434000</v>
      </c>
      <c r="E42" s="31" t="s">
        <v>228</v>
      </c>
      <c r="F42" s="42" t="s">
        <v>10</v>
      </c>
      <c r="G42" s="36" t="s">
        <v>87</v>
      </c>
      <c r="H42" s="136" t="s">
        <v>14</v>
      </c>
      <c r="I42" s="32">
        <v>71.400000000000006</v>
      </c>
      <c r="J42" s="33">
        <v>836.6</v>
      </c>
      <c r="K42" s="34">
        <v>250</v>
      </c>
      <c r="L42" s="34">
        <f t="shared" si="13"/>
        <v>2213.4</v>
      </c>
      <c r="M42" s="34">
        <f t="shared" si="14"/>
        <v>1086.5999999999999</v>
      </c>
      <c r="N42" s="35">
        <f t="shared" si="10"/>
        <v>17800.2</v>
      </c>
      <c r="O42" s="19" t="s">
        <v>129</v>
      </c>
      <c r="P42" s="55">
        <f t="shared" si="11"/>
        <v>1483.3500000000001</v>
      </c>
      <c r="T42" s="53">
        <f t="shared" si="15"/>
        <v>2907.2000000000003</v>
      </c>
      <c r="U42" s="149">
        <v>237.77</v>
      </c>
      <c r="V42" s="69">
        <f t="shared" si="12"/>
        <v>5743</v>
      </c>
      <c r="W42" s="68">
        <f t="shared" si="6"/>
        <v>478.58333333333331</v>
      </c>
      <c r="X42" s="172" t="e">
        <f>+#REF!+W42</f>
        <v>#REF!</v>
      </c>
      <c r="Y42" s="172"/>
    </row>
    <row r="43" spans="1:25" s="13" customFormat="1" ht="16.5" x14ac:dyDescent="0.3">
      <c r="A43" s="22"/>
      <c r="B43" s="22"/>
      <c r="C43" s="100">
        <f t="shared" si="16"/>
        <v>26</v>
      </c>
      <c r="D43" s="101">
        <v>990099337</v>
      </c>
      <c r="E43" s="102" t="s">
        <v>229</v>
      </c>
      <c r="F43" s="103" t="s">
        <v>10</v>
      </c>
      <c r="G43" s="49" t="s">
        <v>85</v>
      </c>
      <c r="H43" s="140" t="s">
        <v>11</v>
      </c>
      <c r="I43" s="104">
        <v>71.400000000000006</v>
      </c>
      <c r="J43" s="105">
        <v>836.6</v>
      </c>
      <c r="K43" s="71">
        <v>250</v>
      </c>
      <c r="L43" s="71">
        <f t="shared" si="13"/>
        <v>2213.4</v>
      </c>
      <c r="M43" s="71">
        <f t="shared" si="14"/>
        <v>1086.5999999999999</v>
      </c>
      <c r="N43" s="72">
        <f t="shared" si="10"/>
        <v>17800.2</v>
      </c>
      <c r="O43" s="116" t="s">
        <v>130</v>
      </c>
      <c r="P43" s="73">
        <f t="shared" si="11"/>
        <v>1483.3500000000001</v>
      </c>
      <c r="T43" s="53">
        <f t="shared" si="15"/>
        <v>2907.2000000000003</v>
      </c>
      <c r="U43" s="149">
        <v>237.77</v>
      </c>
      <c r="V43" s="69">
        <f t="shared" si="12"/>
        <v>5743</v>
      </c>
      <c r="W43" s="68">
        <f t="shared" si="6"/>
        <v>478.58333333333331</v>
      </c>
      <c r="X43" s="172" t="e">
        <f>+#REF!+W43</f>
        <v>#REF!</v>
      </c>
      <c r="Y43" s="172"/>
    </row>
    <row r="44" spans="1:25" ht="16.5" x14ac:dyDescent="0.3">
      <c r="A44" s="22"/>
      <c r="B44" s="23"/>
      <c r="C44" s="27">
        <f t="shared" si="16"/>
        <v>27</v>
      </c>
      <c r="D44" s="28">
        <v>9901433999</v>
      </c>
      <c r="E44" s="31" t="s">
        <v>230</v>
      </c>
      <c r="F44" s="42" t="s">
        <v>10</v>
      </c>
      <c r="G44" s="36" t="s">
        <v>85</v>
      </c>
      <c r="H44" s="136" t="s">
        <v>12</v>
      </c>
      <c r="I44" s="32">
        <v>71.400000000000006</v>
      </c>
      <c r="J44" s="33">
        <v>836.6</v>
      </c>
      <c r="K44" s="34">
        <v>250</v>
      </c>
      <c r="L44" s="34">
        <f t="shared" si="13"/>
        <v>2213.4</v>
      </c>
      <c r="M44" s="34">
        <f t="shared" si="14"/>
        <v>1086.5999999999999</v>
      </c>
      <c r="N44" s="35">
        <f t="shared" si="10"/>
        <v>17800.2</v>
      </c>
      <c r="O44" s="19"/>
      <c r="P44" s="55">
        <f t="shared" si="11"/>
        <v>1483.3500000000001</v>
      </c>
      <c r="Q44" s="19"/>
      <c r="R44" s="19"/>
      <c r="S44" s="19"/>
      <c r="T44" s="53">
        <f t="shared" si="15"/>
        <v>2907.2000000000003</v>
      </c>
      <c r="U44" s="149">
        <v>237.77</v>
      </c>
      <c r="V44" s="69">
        <f t="shared" si="12"/>
        <v>5743</v>
      </c>
      <c r="W44" s="68">
        <f t="shared" si="6"/>
        <v>478.58333333333331</v>
      </c>
      <c r="X44" s="172" t="e">
        <f>+#REF!+W44</f>
        <v>#REF!</v>
      </c>
      <c r="Y44" s="172"/>
    </row>
    <row r="45" spans="1:25" ht="16.5" customHeight="1" x14ac:dyDescent="0.3">
      <c r="A45" s="22"/>
      <c r="B45" s="23"/>
      <c r="C45" s="27">
        <f>C44+1</f>
        <v>28</v>
      </c>
      <c r="D45" s="28">
        <v>9901106084</v>
      </c>
      <c r="E45" s="31" t="s">
        <v>231</v>
      </c>
      <c r="F45" s="42" t="s">
        <v>10</v>
      </c>
      <c r="G45" s="36" t="s">
        <v>85</v>
      </c>
      <c r="H45" s="136" t="s">
        <v>97</v>
      </c>
      <c r="I45" s="32">
        <v>71.400000000000006</v>
      </c>
      <c r="J45" s="33">
        <v>836.6</v>
      </c>
      <c r="K45" s="34">
        <v>250</v>
      </c>
      <c r="L45" s="34">
        <f t="shared" si="13"/>
        <v>2213.4</v>
      </c>
      <c r="M45" s="34">
        <f t="shared" si="14"/>
        <v>1086.5999999999999</v>
      </c>
      <c r="N45" s="35">
        <f t="shared" si="10"/>
        <v>17800.2</v>
      </c>
      <c r="O45" s="19" t="s">
        <v>132</v>
      </c>
      <c r="P45" s="55">
        <f t="shared" si="11"/>
        <v>1483.3500000000001</v>
      </c>
      <c r="Q45" s="19"/>
      <c r="R45" s="19"/>
      <c r="S45" s="19"/>
      <c r="T45" s="53">
        <f t="shared" si="15"/>
        <v>2907.2000000000003</v>
      </c>
      <c r="U45" s="149">
        <v>237.77</v>
      </c>
      <c r="V45" s="99"/>
      <c r="W45" s="68"/>
      <c r="X45" s="93"/>
      <c r="Y45" s="93"/>
    </row>
    <row r="46" spans="1:25" ht="16.5" x14ac:dyDescent="0.3">
      <c r="A46" s="22"/>
      <c r="B46" s="23"/>
      <c r="C46" s="106">
        <f t="shared" si="16"/>
        <v>29</v>
      </c>
      <c r="D46" s="107">
        <v>9901347851</v>
      </c>
      <c r="E46" s="108" t="s">
        <v>232</v>
      </c>
      <c r="F46" s="109" t="s">
        <v>10</v>
      </c>
      <c r="G46" s="110" t="s">
        <v>85</v>
      </c>
      <c r="H46" s="141" t="s">
        <v>13</v>
      </c>
      <c r="I46" s="111">
        <v>71.400000000000006</v>
      </c>
      <c r="J46" s="112">
        <v>836.6</v>
      </c>
      <c r="K46" s="113">
        <v>250</v>
      </c>
      <c r="L46" s="113">
        <f t="shared" si="13"/>
        <v>2213.4</v>
      </c>
      <c r="M46" s="113">
        <f t="shared" si="14"/>
        <v>1086.5999999999999</v>
      </c>
      <c r="N46" s="114">
        <f t="shared" si="10"/>
        <v>17800.2</v>
      </c>
      <c r="O46" s="64" t="s">
        <v>131</v>
      </c>
      <c r="P46" s="115">
        <f t="shared" si="11"/>
        <v>1483.3500000000001</v>
      </c>
      <c r="T46" s="53">
        <f t="shared" si="15"/>
        <v>2907.2000000000003</v>
      </c>
      <c r="U46" s="149">
        <v>237.77</v>
      </c>
      <c r="V46" s="99"/>
      <c r="W46" s="68"/>
      <c r="X46" s="93"/>
      <c r="Y46" s="93"/>
    </row>
    <row r="47" spans="1:25" ht="16.5" customHeight="1" x14ac:dyDescent="0.3">
      <c r="A47" s="22"/>
      <c r="B47" s="23"/>
      <c r="C47" s="27">
        <f t="shared" si="16"/>
        <v>30</v>
      </c>
      <c r="D47" s="28">
        <v>9901358809</v>
      </c>
      <c r="E47" s="31" t="s">
        <v>233</v>
      </c>
      <c r="F47" s="42" t="s">
        <v>10</v>
      </c>
      <c r="G47" s="36" t="s">
        <v>85</v>
      </c>
      <c r="H47" s="137" t="s">
        <v>105</v>
      </c>
      <c r="I47" s="32">
        <v>71.400000000000006</v>
      </c>
      <c r="J47" s="33">
        <v>836.6</v>
      </c>
      <c r="K47" s="34">
        <v>250</v>
      </c>
      <c r="L47" s="34">
        <f t="shared" si="13"/>
        <v>2213.4</v>
      </c>
      <c r="M47" s="34">
        <f t="shared" si="14"/>
        <v>1086.5999999999999</v>
      </c>
      <c r="N47" s="35">
        <f t="shared" si="10"/>
        <v>17800.2</v>
      </c>
      <c r="O47" s="19"/>
      <c r="P47" s="55">
        <f t="shared" si="11"/>
        <v>1483.3500000000001</v>
      </c>
      <c r="T47" s="53">
        <f t="shared" si="15"/>
        <v>2907.2000000000003</v>
      </c>
      <c r="U47" s="149">
        <v>237.77</v>
      </c>
      <c r="V47" s="99"/>
      <c r="W47" s="68"/>
      <c r="X47" s="93"/>
      <c r="Y47" s="93"/>
    </row>
    <row r="48" spans="1:25" ht="16.5" x14ac:dyDescent="0.3">
      <c r="A48" s="22"/>
      <c r="B48" s="23"/>
      <c r="C48" s="27">
        <f t="shared" si="16"/>
        <v>31</v>
      </c>
      <c r="D48" s="28">
        <v>9901434001</v>
      </c>
      <c r="E48" s="31" t="s">
        <v>234</v>
      </c>
      <c r="F48" s="42" t="s">
        <v>10</v>
      </c>
      <c r="G48" s="36" t="s">
        <v>87</v>
      </c>
      <c r="H48" s="136" t="s">
        <v>15</v>
      </c>
      <c r="I48" s="32">
        <v>71.400000000000006</v>
      </c>
      <c r="J48" s="33">
        <v>836.6</v>
      </c>
      <c r="K48" s="34">
        <v>250</v>
      </c>
      <c r="L48" s="34">
        <f t="shared" si="13"/>
        <v>2213.4</v>
      </c>
      <c r="M48" s="34">
        <f t="shared" si="14"/>
        <v>1086.5999999999999</v>
      </c>
      <c r="N48" s="35">
        <f t="shared" si="10"/>
        <v>17800.2</v>
      </c>
      <c r="O48" s="19" t="s">
        <v>183</v>
      </c>
      <c r="P48" s="55">
        <f t="shared" si="11"/>
        <v>1483.3500000000001</v>
      </c>
      <c r="T48" s="53">
        <f t="shared" si="15"/>
        <v>2907.2000000000003</v>
      </c>
      <c r="U48" s="149">
        <v>237.77</v>
      </c>
      <c r="V48" s="69">
        <f t="shared" ref="V48:V58" si="17">(I45*29+J45)+(I45*28+J45)</f>
        <v>5743</v>
      </c>
      <c r="W48" s="68">
        <f t="shared" si="6"/>
        <v>478.58333333333331</v>
      </c>
      <c r="X48" s="172" t="e">
        <f>+#REF!+W48</f>
        <v>#REF!</v>
      </c>
      <c r="Y48" s="172"/>
    </row>
    <row r="49" spans="1:25" ht="16.5" x14ac:dyDescent="0.3">
      <c r="A49" s="22"/>
      <c r="B49" s="23"/>
      <c r="C49" s="27">
        <f t="shared" si="16"/>
        <v>32</v>
      </c>
      <c r="D49" s="28">
        <v>9901434002</v>
      </c>
      <c r="E49" s="31" t="s">
        <v>235</v>
      </c>
      <c r="F49" s="42" t="s">
        <v>10</v>
      </c>
      <c r="G49" s="36" t="s">
        <v>87</v>
      </c>
      <c r="H49" s="136" t="s">
        <v>16</v>
      </c>
      <c r="I49" s="32">
        <v>71.400000000000006</v>
      </c>
      <c r="J49" s="33">
        <v>836.6</v>
      </c>
      <c r="K49" s="34">
        <v>250</v>
      </c>
      <c r="L49" s="34">
        <f t="shared" si="13"/>
        <v>2213.4</v>
      </c>
      <c r="M49" s="34">
        <f t="shared" si="14"/>
        <v>1086.5999999999999</v>
      </c>
      <c r="N49" s="35">
        <f t="shared" si="10"/>
        <v>17800.2</v>
      </c>
      <c r="O49" s="19"/>
      <c r="P49" s="55">
        <f t="shared" si="11"/>
        <v>1483.3500000000001</v>
      </c>
      <c r="T49" s="53">
        <f t="shared" si="15"/>
        <v>2907.2000000000003</v>
      </c>
      <c r="U49" s="149">
        <v>237.77</v>
      </c>
      <c r="V49" s="69">
        <f t="shared" si="17"/>
        <v>5743</v>
      </c>
      <c r="W49" s="68">
        <f t="shared" si="6"/>
        <v>478.58333333333331</v>
      </c>
      <c r="X49" s="172" t="e">
        <f>+#REF!+W49</f>
        <v>#REF!</v>
      </c>
      <c r="Y49" s="172"/>
    </row>
    <row r="50" spans="1:25" ht="16.5" x14ac:dyDescent="0.3">
      <c r="A50" s="22"/>
      <c r="B50" s="23"/>
      <c r="C50" s="27">
        <f t="shared" si="16"/>
        <v>33</v>
      </c>
      <c r="D50" s="28">
        <v>9901434003</v>
      </c>
      <c r="E50" s="31" t="s">
        <v>236</v>
      </c>
      <c r="F50" s="42" t="s">
        <v>10</v>
      </c>
      <c r="G50" s="36" t="s">
        <v>87</v>
      </c>
      <c r="H50" s="136" t="s">
        <v>17</v>
      </c>
      <c r="I50" s="32">
        <v>71.400000000000006</v>
      </c>
      <c r="J50" s="33">
        <v>836.6</v>
      </c>
      <c r="K50" s="34">
        <v>250</v>
      </c>
      <c r="L50" s="34">
        <f t="shared" si="13"/>
        <v>2213.4</v>
      </c>
      <c r="M50" s="34">
        <f t="shared" si="14"/>
        <v>1086.5999999999999</v>
      </c>
      <c r="N50" s="35">
        <f t="shared" si="10"/>
        <v>17800.2</v>
      </c>
      <c r="O50" s="19" t="s">
        <v>133</v>
      </c>
      <c r="P50" s="55">
        <f t="shared" si="11"/>
        <v>1483.3500000000001</v>
      </c>
      <c r="T50" s="53">
        <f t="shared" si="15"/>
        <v>2907.2000000000003</v>
      </c>
      <c r="U50" s="149">
        <v>237.77</v>
      </c>
      <c r="V50" s="69">
        <f t="shared" si="17"/>
        <v>5743</v>
      </c>
      <c r="W50" s="68">
        <f t="shared" si="6"/>
        <v>478.58333333333331</v>
      </c>
      <c r="X50" s="172" t="e">
        <f>+#REF!+W50</f>
        <v>#REF!</v>
      </c>
      <c r="Y50" s="172"/>
    </row>
    <row r="51" spans="1:25" ht="16.5" x14ac:dyDescent="0.3">
      <c r="A51" s="22"/>
      <c r="B51" s="23"/>
      <c r="C51" s="27">
        <f t="shared" si="16"/>
        <v>34</v>
      </c>
      <c r="D51" s="28">
        <v>9901433972</v>
      </c>
      <c r="E51" s="31" t="s">
        <v>237</v>
      </c>
      <c r="F51" s="42" t="s">
        <v>10</v>
      </c>
      <c r="G51" s="36" t="s">
        <v>87</v>
      </c>
      <c r="H51" s="136" t="s">
        <v>18</v>
      </c>
      <c r="I51" s="32">
        <v>71.400000000000006</v>
      </c>
      <c r="J51" s="33">
        <v>836.6</v>
      </c>
      <c r="K51" s="34">
        <v>250</v>
      </c>
      <c r="L51" s="34">
        <f t="shared" si="13"/>
        <v>2213.4</v>
      </c>
      <c r="M51" s="34">
        <f t="shared" si="14"/>
        <v>1086.5999999999999</v>
      </c>
      <c r="N51" s="35">
        <f t="shared" si="10"/>
        <v>17800.2</v>
      </c>
      <c r="O51" s="19" t="s">
        <v>134</v>
      </c>
      <c r="P51" s="55">
        <f t="shared" si="11"/>
        <v>1483.3500000000001</v>
      </c>
      <c r="T51" s="53">
        <f t="shared" si="15"/>
        <v>2907.2000000000003</v>
      </c>
      <c r="U51" s="149">
        <v>237.77</v>
      </c>
      <c r="V51" s="69">
        <f t="shared" si="17"/>
        <v>5743</v>
      </c>
      <c r="W51" s="68">
        <f t="shared" si="6"/>
        <v>478.58333333333331</v>
      </c>
      <c r="X51" s="172" t="e">
        <f>+#REF!+W51</f>
        <v>#REF!</v>
      </c>
      <c r="Y51" s="172"/>
    </row>
    <row r="52" spans="1:25" ht="16.5" x14ac:dyDescent="0.3">
      <c r="A52" s="22"/>
      <c r="B52" s="23"/>
      <c r="C52" s="27">
        <f t="shared" si="16"/>
        <v>35</v>
      </c>
      <c r="D52" s="28">
        <v>9901355144</v>
      </c>
      <c r="E52" s="31" t="s">
        <v>238</v>
      </c>
      <c r="F52" s="42" t="s">
        <v>10</v>
      </c>
      <c r="G52" s="36" t="s">
        <v>87</v>
      </c>
      <c r="H52" s="137" t="s">
        <v>20</v>
      </c>
      <c r="I52" s="32">
        <v>71.400000000000006</v>
      </c>
      <c r="J52" s="33">
        <v>836.6</v>
      </c>
      <c r="K52" s="34">
        <v>250</v>
      </c>
      <c r="L52" s="34">
        <f t="shared" si="13"/>
        <v>2213.4</v>
      </c>
      <c r="M52" s="34">
        <f t="shared" si="14"/>
        <v>1086.5999999999999</v>
      </c>
      <c r="N52" s="35">
        <f t="shared" si="10"/>
        <v>17800.2</v>
      </c>
      <c r="O52" s="19" t="s">
        <v>135</v>
      </c>
      <c r="P52" s="55">
        <f t="shared" si="11"/>
        <v>1483.3500000000001</v>
      </c>
      <c r="T52" s="53">
        <f t="shared" si="15"/>
        <v>2907.2000000000003</v>
      </c>
      <c r="U52" s="149">
        <v>237.77</v>
      </c>
      <c r="V52" s="69">
        <f t="shared" si="17"/>
        <v>5743</v>
      </c>
      <c r="W52" s="68">
        <f t="shared" si="6"/>
        <v>478.58333333333331</v>
      </c>
      <c r="X52" s="172" t="e">
        <f>+#REF!+W52</f>
        <v>#REF!</v>
      </c>
      <c r="Y52" s="172"/>
    </row>
    <row r="53" spans="1:25" ht="16.5" x14ac:dyDescent="0.3">
      <c r="A53" s="22"/>
      <c r="B53" s="23"/>
      <c r="C53" s="27">
        <f t="shared" si="16"/>
        <v>36</v>
      </c>
      <c r="D53" s="28">
        <v>9901451122</v>
      </c>
      <c r="E53" s="31" t="s">
        <v>239</v>
      </c>
      <c r="F53" s="42" t="s">
        <v>10</v>
      </c>
      <c r="G53" s="36" t="s">
        <v>87</v>
      </c>
      <c r="H53" s="136" t="s">
        <v>21</v>
      </c>
      <c r="I53" s="32">
        <v>71.400000000000006</v>
      </c>
      <c r="J53" s="33">
        <v>836.6</v>
      </c>
      <c r="K53" s="34">
        <v>250</v>
      </c>
      <c r="L53" s="34">
        <f t="shared" si="13"/>
        <v>2213.4</v>
      </c>
      <c r="M53" s="34">
        <f t="shared" si="14"/>
        <v>1086.5999999999999</v>
      </c>
      <c r="N53" s="35">
        <f t="shared" si="10"/>
        <v>17800.2</v>
      </c>
      <c r="O53" s="19"/>
      <c r="P53" s="55">
        <f t="shared" si="11"/>
        <v>1483.3500000000001</v>
      </c>
      <c r="T53" s="53">
        <f t="shared" si="15"/>
        <v>2907.2000000000003</v>
      </c>
      <c r="U53" s="149">
        <v>237.77</v>
      </c>
      <c r="V53" s="69">
        <f t="shared" si="17"/>
        <v>5743</v>
      </c>
      <c r="W53" s="68">
        <f t="shared" si="6"/>
        <v>478.58333333333331</v>
      </c>
      <c r="X53" s="172" t="e">
        <f>+#REF!+W53</f>
        <v>#REF!</v>
      </c>
      <c r="Y53" s="172"/>
    </row>
    <row r="54" spans="1:25" ht="16.5" x14ac:dyDescent="0.3">
      <c r="A54" s="22"/>
      <c r="B54" s="23"/>
      <c r="C54" s="27">
        <f t="shared" si="16"/>
        <v>37</v>
      </c>
      <c r="D54" s="28">
        <v>9901110190</v>
      </c>
      <c r="E54" s="31" t="s">
        <v>240</v>
      </c>
      <c r="F54" s="42" t="s">
        <v>10</v>
      </c>
      <c r="G54" s="36" t="s">
        <v>87</v>
      </c>
      <c r="H54" s="139" t="s">
        <v>23</v>
      </c>
      <c r="I54" s="32">
        <v>71.400000000000006</v>
      </c>
      <c r="J54" s="33">
        <v>836.6</v>
      </c>
      <c r="K54" s="34">
        <v>250</v>
      </c>
      <c r="L54" s="34">
        <f t="shared" si="13"/>
        <v>2213.4</v>
      </c>
      <c r="M54" s="34">
        <f t="shared" si="14"/>
        <v>1086.5999999999999</v>
      </c>
      <c r="N54" s="35">
        <f t="shared" si="10"/>
        <v>17800.2</v>
      </c>
      <c r="O54" s="19" t="s">
        <v>182</v>
      </c>
      <c r="P54" s="55">
        <f t="shared" si="11"/>
        <v>1483.3500000000001</v>
      </c>
      <c r="T54" s="53">
        <f t="shared" si="15"/>
        <v>2907.2000000000003</v>
      </c>
      <c r="U54" s="149">
        <v>237.77</v>
      </c>
      <c r="V54" s="69">
        <f t="shared" si="17"/>
        <v>5743</v>
      </c>
      <c r="W54" s="68">
        <f t="shared" si="6"/>
        <v>478.58333333333331</v>
      </c>
      <c r="X54" s="172" t="e">
        <f>+#REF!+W54</f>
        <v>#REF!</v>
      </c>
      <c r="Y54" s="172"/>
    </row>
    <row r="55" spans="1:25" ht="16.5" x14ac:dyDescent="0.3">
      <c r="A55" s="22"/>
      <c r="B55" s="23"/>
      <c r="C55" s="27">
        <f t="shared" si="16"/>
        <v>38</v>
      </c>
      <c r="D55" s="28">
        <v>9901001016</v>
      </c>
      <c r="E55" s="31" t="s">
        <v>241</v>
      </c>
      <c r="F55" s="42" t="s">
        <v>10</v>
      </c>
      <c r="G55" s="36" t="s">
        <v>87</v>
      </c>
      <c r="H55" s="139" t="s">
        <v>24</v>
      </c>
      <c r="I55" s="32">
        <v>71.400000000000006</v>
      </c>
      <c r="J55" s="33">
        <v>836.6</v>
      </c>
      <c r="K55" s="34">
        <v>250</v>
      </c>
      <c r="L55" s="34">
        <f t="shared" si="13"/>
        <v>2213.4</v>
      </c>
      <c r="M55" s="34">
        <f t="shared" si="14"/>
        <v>1086.5999999999999</v>
      </c>
      <c r="N55" s="35">
        <f t="shared" si="10"/>
        <v>17800.2</v>
      </c>
      <c r="O55" s="19"/>
      <c r="P55" s="55">
        <f t="shared" si="11"/>
        <v>1483.3500000000001</v>
      </c>
      <c r="T55" s="53">
        <f t="shared" si="15"/>
        <v>2907.2000000000003</v>
      </c>
      <c r="U55" s="149">
        <v>237.77</v>
      </c>
      <c r="V55" s="69">
        <f t="shared" si="17"/>
        <v>5743</v>
      </c>
      <c r="W55" s="68">
        <f t="shared" si="6"/>
        <v>478.58333333333331</v>
      </c>
      <c r="X55" s="172" t="e">
        <f>+#REF!+W55</f>
        <v>#REF!</v>
      </c>
      <c r="Y55" s="172"/>
    </row>
    <row r="56" spans="1:25" ht="16.5" x14ac:dyDescent="0.3">
      <c r="A56" s="22"/>
      <c r="B56" s="23"/>
      <c r="C56" s="27">
        <f t="shared" si="16"/>
        <v>39</v>
      </c>
      <c r="D56" s="28">
        <v>9901000969</v>
      </c>
      <c r="E56" s="31" t="s">
        <v>242</v>
      </c>
      <c r="F56" s="42" t="s">
        <v>10</v>
      </c>
      <c r="G56" s="36" t="s">
        <v>87</v>
      </c>
      <c r="H56" s="139" t="s">
        <v>25</v>
      </c>
      <c r="I56" s="32">
        <v>71.400000000000006</v>
      </c>
      <c r="J56" s="33">
        <v>836.6</v>
      </c>
      <c r="K56" s="34">
        <v>250</v>
      </c>
      <c r="L56" s="34">
        <f t="shared" si="13"/>
        <v>2213.4</v>
      </c>
      <c r="M56" s="34">
        <f t="shared" si="14"/>
        <v>1086.5999999999999</v>
      </c>
      <c r="N56" s="35">
        <f t="shared" si="10"/>
        <v>17800.2</v>
      </c>
      <c r="O56" s="19"/>
      <c r="P56" s="55">
        <f t="shared" si="11"/>
        <v>1483.3500000000001</v>
      </c>
      <c r="T56" s="53">
        <f t="shared" si="15"/>
        <v>2907.2000000000003</v>
      </c>
      <c r="U56" s="149">
        <v>237.77</v>
      </c>
      <c r="V56" s="69">
        <f t="shared" si="17"/>
        <v>5743</v>
      </c>
      <c r="W56" s="68">
        <f t="shared" si="6"/>
        <v>478.58333333333331</v>
      </c>
      <c r="X56" s="172" t="e">
        <f>+#REF!+W56</f>
        <v>#REF!</v>
      </c>
      <c r="Y56" s="172"/>
    </row>
    <row r="57" spans="1:25" ht="16.5" x14ac:dyDescent="0.3">
      <c r="A57" s="22"/>
      <c r="B57" s="23"/>
      <c r="C57" s="27">
        <f t="shared" si="16"/>
        <v>40</v>
      </c>
      <c r="D57" s="28">
        <v>9901197067</v>
      </c>
      <c r="E57" s="31" t="s">
        <v>243</v>
      </c>
      <c r="F57" s="42" t="s">
        <v>10</v>
      </c>
      <c r="G57" s="36" t="s">
        <v>87</v>
      </c>
      <c r="H57" s="137" t="s">
        <v>26</v>
      </c>
      <c r="I57" s="32">
        <v>71.400000000000006</v>
      </c>
      <c r="J57" s="33">
        <v>836.6</v>
      </c>
      <c r="K57" s="34">
        <v>250</v>
      </c>
      <c r="L57" s="34">
        <f t="shared" si="13"/>
        <v>2213.4</v>
      </c>
      <c r="M57" s="34">
        <f t="shared" si="14"/>
        <v>1086.5999999999999</v>
      </c>
      <c r="N57" s="35">
        <f t="shared" si="10"/>
        <v>17800.2</v>
      </c>
      <c r="O57" s="19"/>
      <c r="P57" s="55">
        <f t="shared" si="11"/>
        <v>1483.3500000000001</v>
      </c>
      <c r="T57" s="53">
        <f t="shared" si="15"/>
        <v>2907.2000000000003</v>
      </c>
      <c r="U57" s="149">
        <v>237.77</v>
      </c>
      <c r="V57" s="69">
        <f t="shared" si="17"/>
        <v>5743</v>
      </c>
      <c r="W57" s="68">
        <f t="shared" si="6"/>
        <v>478.58333333333331</v>
      </c>
      <c r="X57" s="172" t="e">
        <f>+#REF!+W57</f>
        <v>#REF!</v>
      </c>
      <c r="Y57" s="172"/>
    </row>
    <row r="58" spans="1:25" ht="16.5" x14ac:dyDescent="0.3">
      <c r="A58" s="22"/>
      <c r="B58" s="23"/>
      <c r="C58" s="27">
        <f t="shared" si="16"/>
        <v>41</v>
      </c>
      <c r="D58" s="28">
        <v>9901001044</v>
      </c>
      <c r="E58" s="31" t="s">
        <v>244</v>
      </c>
      <c r="F58" s="42" t="s">
        <v>10</v>
      </c>
      <c r="G58" s="36" t="s">
        <v>87</v>
      </c>
      <c r="H58" s="139" t="s">
        <v>27</v>
      </c>
      <c r="I58" s="32">
        <v>71.400000000000006</v>
      </c>
      <c r="J58" s="33">
        <v>836.6</v>
      </c>
      <c r="K58" s="34">
        <v>250</v>
      </c>
      <c r="L58" s="34">
        <f t="shared" si="13"/>
        <v>2213.4</v>
      </c>
      <c r="M58" s="34">
        <f t="shared" si="14"/>
        <v>1086.5999999999999</v>
      </c>
      <c r="N58" s="35">
        <f t="shared" si="10"/>
        <v>17800.2</v>
      </c>
      <c r="O58" s="19" t="s">
        <v>136</v>
      </c>
      <c r="P58" s="55">
        <f t="shared" si="11"/>
        <v>1483.3500000000001</v>
      </c>
      <c r="T58" s="53">
        <f t="shared" si="15"/>
        <v>2907.2000000000003</v>
      </c>
      <c r="U58" s="149">
        <v>237.77</v>
      </c>
      <c r="V58" s="69">
        <f t="shared" si="17"/>
        <v>5743</v>
      </c>
      <c r="W58" s="68">
        <f t="shared" si="6"/>
        <v>478.58333333333331</v>
      </c>
      <c r="X58" s="172" t="e">
        <f>+#REF!+W58</f>
        <v>#REF!</v>
      </c>
      <c r="Y58" s="172"/>
    </row>
    <row r="59" spans="1:25" ht="16.5" x14ac:dyDescent="0.3">
      <c r="A59" s="22"/>
      <c r="B59" s="23"/>
      <c r="C59" s="27">
        <f t="shared" si="16"/>
        <v>42</v>
      </c>
      <c r="D59" s="28">
        <v>9901377158</v>
      </c>
      <c r="E59" s="31" t="s">
        <v>245</v>
      </c>
      <c r="F59" s="42" t="s">
        <v>10</v>
      </c>
      <c r="G59" s="36" t="s">
        <v>87</v>
      </c>
      <c r="H59" s="139" t="s">
        <v>29</v>
      </c>
      <c r="I59" s="32">
        <v>71.400000000000006</v>
      </c>
      <c r="J59" s="33">
        <v>836.6</v>
      </c>
      <c r="K59" s="34">
        <v>250</v>
      </c>
      <c r="L59" s="34">
        <f t="shared" si="13"/>
        <v>2213.4</v>
      </c>
      <c r="M59" s="34">
        <f t="shared" si="14"/>
        <v>1086.5999999999999</v>
      </c>
      <c r="N59" s="35">
        <f t="shared" si="10"/>
        <v>17800.2</v>
      </c>
      <c r="O59" s="19"/>
      <c r="P59" s="55">
        <f t="shared" si="11"/>
        <v>1483.3500000000001</v>
      </c>
      <c r="T59" s="53">
        <f t="shared" si="15"/>
        <v>2907.2000000000003</v>
      </c>
      <c r="U59" s="149">
        <v>237.77</v>
      </c>
      <c r="V59" s="69">
        <f>(I57*29+J57)+(I57*28+J57)</f>
        <v>5743</v>
      </c>
      <c r="W59" s="68">
        <f t="shared" si="6"/>
        <v>478.58333333333331</v>
      </c>
      <c r="X59" s="172" t="e">
        <f>+#REF!+W59</f>
        <v>#REF!</v>
      </c>
      <c r="Y59" s="172"/>
    </row>
    <row r="60" spans="1:25" ht="16.5" x14ac:dyDescent="0.3">
      <c r="A60" s="22"/>
      <c r="B60" s="23"/>
      <c r="C60" s="27">
        <f t="shared" si="16"/>
        <v>43</v>
      </c>
      <c r="D60" s="28">
        <v>9901381938</v>
      </c>
      <c r="E60" s="31" t="s">
        <v>246</v>
      </c>
      <c r="F60" s="42" t="s">
        <v>10</v>
      </c>
      <c r="G60" s="36" t="s">
        <v>87</v>
      </c>
      <c r="H60" s="139" t="s">
        <v>32</v>
      </c>
      <c r="I60" s="32">
        <v>71.400000000000006</v>
      </c>
      <c r="J60" s="33">
        <v>836.6</v>
      </c>
      <c r="K60" s="34">
        <v>250</v>
      </c>
      <c r="L60" s="34">
        <f t="shared" si="13"/>
        <v>2213.4</v>
      </c>
      <c r="M60" s="34">
        <f t="shared" si="14"/>
        <v>1086.5999999999999</v>
      </c>
      <c r="N60" s="35">
        <f t="shared" si="10"/>
        <v>17800.2</v>
      </c>
      <c r="O60" s="19"/>
      <c r="P60" s="55">
        <f t="shared" si="11"/>
        <v>1483.3500000000001</v>
      </c>
      <c r="T60" s="53">
        <f t="shared" si="15"/>
        <v>2907.2000000000003</v>
      </c>
      <c r="U60" s="149">
        <v>237.77</v>
      </c>
      <c r="V60" s="69">
        <f>(I58*29+J58)+(I58*28+J58)</f>
        <v>5743</v>
      </c>
      <c r="W60" s="68">
        <f t="shared" si="6"/>
        <v>478.58333333333331</v>
      </c>
      <c r="X60" s="172" t="e">
        <f>+#REF!+W60</f>
        <v>#REF!</v>
      </c>
      <c r="Y60" s="172"/>
    </row>
    <row r="61" spans="1:25" ht="16.5" x14ac:dyDescent="0.3">
      <c r="A61" s="22"/>
      <c r="B61" s="23"/>
      <c r="C61" s="27">
        <f t="shared" si="16"/>
        <v>44</v>
      </c>
      <c r="D61" s="28">
        <v>990099359</v>
      </c>
      <c r="E61" s="31" t="s">
        <v>247</v>
      </c>
      <c r="F61" s="42" t="s">
        <v>10</v>
      </c>
      <c r="G61" s="36" t="s">
        <v>87</v>
      </c>
      <c r="H61" s="139" t="s">
        <v>33</v>
      </c>
      <c r="I61" s="32">
        <v>71.400000000000006</v>
      </c>
      <c r="J61" s="33">
        <v>836.6</v>
      </c>
      <c r="K61" s="34">
        <v>250</v>
      </c>
      <c r="L61" s="34">
        <f t="shared" si="13"/>
        <v>2213.4</v>
      </c>
      <c r="M61" s="34">
        <f t="shared" si="14"/>
        <v>1086.5999999999999</v>
      </c>
      <c r="N61" s="35">
        <f t="shared" si="10"/>
        <v>17800.2</v>
      </c>
      <c r="O61" s="19" t="s">
        <v>180</v>
      </c>
      <c r="P61" s="55">
        <f t="shared" si="11"/>
        <v>1483.3500000000001</v>
      </c>
      <c r="T61" s="53">
        <f t="shared" si="15"/>
        <v>2907.2000000000003</v>
      </c>
      <c r="U61" s="149">
        <v>237.77</v>
      </c>
      <c r="V61" s="69" t="e">
        <f>(#REF!*29+#REF!)+(#REF!*28+#REF!)</f>
        <v>#REF!</v>
      </c>
      <c r="W61" s="68" t="e">
        <f t="shared" si="6"/>
        <v>#REF!</v>
      </c>
      <c r="X61" s="172" t="e">
        <f>+#REF!+W61</f>
        <v>#REF!</v>
      </c>
      <c r="Y61" s="172"/>
    </row>
    <row r="62" spans="1:25" ht="16.5" x14ac:dyDescent="0.3">
      <c r="A62" s="22"/>
      <c r="B62" s="23"/>
      <c r="C62" s="27">
        <f t="shared" si="16"/>
        <v>45</v>
      </c>
      <c r="D62" s="28">
        <v>9901355143</v>
      </c>
      <c r="E62" s="31" t="s">
        <v>248</v>
      </c>
      <c r="F62" s="42" t="s">
        <v>10</v>
      </c>
      <c r="G62" s="36" t="s">
        <v>87</v>
      </c>
      <c r="H62" s="137" t="s">
        <v>106</v>
      </c>
      <c r="I62" s="32">
        <v>71.400000000000006</v>
      </c>
      <c r="J62" s="33">
        <v>836.6</v>
      </c>
      <c r="K62" s="34">
        <v>250</v>
      </c>
      <c r="L62" s="34">
        <f t="shared" si="13"/>
        <v>2213.4</v>
      </c>
      <c r="M62" s="34">
        <f t="shared" si="14"/>
        <v>1086.5999999999999</v>
      </c>
      <c r="N62" s="35">
        <f t="shared" si="10"/>
        <v>17800.2</v>
      </c>
      <c r="O62" s="19" t="s">
        <v>179</v>
      </c>
      <c r="P62" s="55">
        <f t="shared" si="11"/>
        <v>1483.3500000000001</v>
      </c>
      <c r="T62" s="53">
        <f t="shared" si="15"/>
        <v>2907.2000000000003</v>
      </c>
      <c r="U62" s="149">
        <v>237.77</v>
      </c>
      <c r="V62" s="69">
        <f t="shared" ref="V62:V92" si="18">(I59*29+J59)+(I59*28+J59)</f>
        <v>5743</v>
      </c>
      <c r="W62" s="68">
        <f t="shared" si="6"/>
        <v>478.58333333333331</v>
      </c>
      <c r="X62" s="172" t="e">
        <f>+#REF!+W62</f>
        <v>#REF!</v>
      </c>
      <c r="Y62" s="172"/>
    </row>
    <row r="63" spans="1:25" ht="16.5" x14ac:dyDescent="0.3">
      <c r="A63" s="22"/>
      <c r="B63" s="23"/>
      <c r="C63" s="27">
        <f t="shared" si="16"/>
        <v>46</v>
      </c>
      <c r="D63" s="28">
        <v>9901390586</v>
      </c>
      <c r="E63" s="31" t="s">
        <v>249</v>
      </c>
      <c r="F63" s="42" t="s">
        <v>10</v>
      </c>
      <c r="G63" s="36" t="s">
        <v>87</v>
      </c>
      <c r="H63" s="142" t="s">
        <v>35</v>
      </c>
      <c r="I63" s="32">
        <v>71.400000000000006</v>
      </c>
      <c r="J63" s="33">
        <v>836.6</v>
      </c>
      <c r="K63" s="34">
        <v>250</v>
      </c>
      <c r="L63" s="34">
        <f t="shared" si="13"/>
        <v>2213.4</v>
      </c>
      <c r="M63" s="34">
        <f t="shared" si="14"/>
        <v>1086.5999999999999</v>
      </c>
      <c r="N63" s="35">
        <f t="shared" si="10"/>
        <v>17800.2</v>
      </c>
      <c r="O63" s="3"/>
      <c r="P63" s="55">
        <f t="shared" si="11"/>
        <v>1483.3500000000001</v>
      </c>
      <c r="Q63" s="13"/>
      <c r="R63" s="13"/>
      <c r="S63" s="13"/>
      <c r="T63" s="53">
        <f t="shared" si="15"/>
        <v>2907.2000000000003</v>
      </c>
      <c r="U63" s="149">
        <v>237.77</v>
      </c>
      <c r="V63" s="69">
        <f t="shared" si="18"/>
        <v>5743</v>
      </c>
      <c r="W63" s="68">
        <f t="shared" si="6"/>
        <v>478.58333333333331</v>
      </c>
      <c r="X63" s="172" t="e">
        <f>+#REF!+W63</f>
        <v>#REF!</v>
      </c>
      <c r="Y63" s="172"/>
    </row>
    <row r="64" spans="1:25" ht="16.5" x14ac:dyDescent="0.3">
      <c r="A64" s="22"/>
      <c r="B64" s="23"/>
      <c r="C64" s="27">
        <f t="shared" si="16"/>
        <v>47</v>
      </c>
      <c r="D64" s="28">
        <v>9901053470</v>
      </c>
      <c r="E64" s="31" t="s">
        <v>250</v>
      </c>
      <c r="F64" s="42" t="s">
        <v>10</v>
      </c>
      <c r="G64" s="36" t="s">
        <v>87</v>
      </c>
      <c r="H64" s="137" t="s">
        <v>98</v>
      </c>
      <c r="I64" s="32">
        <v>71.400000000000006</v>
      </c>
      <c r="J64" s="33">
        <v>836.6</v>
      </c>
      <c r="K64" s="34">
        <v>250</v>
      </c>
      <c r="L64" s="34">
        <f t="shared" si="13"/>
        <v>2213.4</v>
      </c>
      <c r="M64" s="34">
        <f t="shared" si="14"/>
        <v>1086.5999999999999</v>
      </c>
      <c r="N64" s="35">
        <f t="shared" si="10"/>
        <v>17800.2</v>
      </c>
      <c r="O64" s="3" t="s">
        <v>137</v>
      </c>
      <c r="P64" s="55">
        <f t="shared" si="11"/>
        <v>1483.3500000000001</v>
      </c>
      <c r="Q64" s="13"/>
      <c r="R64" s="13"/>
      <c r="S64" s="13"/>
      <c r="T64" s="53">
        <f t="shared" si="15"/>
        <v>2907.2000000000003</v>
      </c>
      <c r="U64" s="149">
        <v>237.77</v>
      </c>
      <c r="V64" s="69">
        <f t="shared" si="18"/>
        <v>5743</v>
      </c>
      <c r="W64" s="68">
        <f t="shared" si="6"/>
        <v>478.58333333333331</v>
      </c>
      <c r="X64" s="172" t="e">
        <f>+#REF!+W64</f>
        <v>#REF!</v>
      </c>
      <c r="Y64" s="172"/>
    </row>
    <row r="65" spans="1:25" ht="16.5" x14ac:dyDescent="0.3">
      <c r="A65" s="22"/>
      <c r="B65" s="23"/>
      <c r="C65" s="27">
        <f t="shared" si="16"/>
        <v>48</v>
      </c>
      <c r="D65" s="28">
        <v>9901489141</v>
      </c>
      <c r="E65" s="31" t="s">
        <v>251</v>
      </c>
      <c r="F65" s="42" t="s">
        <v>10</v>
      </c>
      <c r="G65" s="36" t="s">
        <v>85</v>
      </c>
      <c r="H65" s="137" t="s">
        <v>184</v>
      </c>
      <c r="I65" s="32">
        <v>71.400000000000006</v>
      </c>
      <c r="J65" s="33">
        <v>836.6</v>
      </c>
      <c r="K65" s="34">
        <v>250</v>
      </c>
      <c r="L65" s="34">
        <f t="shared" si="13"/>
        <v>2213.4</v>
      </c>
      <c r="M65" s="34">
        <f t="shared" si="14"/>
        <v>1086.5999999999999</v>
      </c>
      <c r="N65" s="35">
        <f t="shared" si="10"/>
        <v>17800.2</v>
      </c>
      <c r="O65" s="19" t="s">
        <v>126</v>
      </c>
      <c r="P65" s="55">
        <f t="shared" si="11"/>
        <v>1483.3500000000001</v>
      </c>
      <c r="T65" s="53">
        <f t="shared" si="15"/>
        <v>2907.2000000000003</v>
      </c>
      <c r="U65" s="149">
        <v>237.77</v>
      </c>
      <c r="V65" s="69">
        <f t="shared" si="18"/>
        <v>5743</v>
      </c>
      <c r="W65" s="68">
        <f t="shared" si="6"/>
        <v>478.58333333333331</v>
      </c>
      <c r="X65" s="172" t="e">
        <f>+#REF!+W65</f>
        <v>#REF!</v>
      </c>
      <c r="Y65" s="172"/>
    </row>
    <row r="66" spans="1:25" s="13" customFormat="1" ht="16.5" x14ac:dyDescent="0.3">
      <c r="A66" s="22"/>
      <c r="B66" s="22"/>
      <c r="C66" s="27">
        <f t="shared" si="16"/>
        <v>49</v>
      </c>
      <c r="D66" s="28">
        <v>9901300745</v>
      </c>
      <c r="E66" s="31" t="s">
        <v>252</v>
      </c>
      <c r="F66" s="42" t="s">
        <v>10</v>
      </c>
      <c r="G66" s="36" t="s">
        <v>88</v>
      </c>
      <c r="H66" s="136" t="s">
        <v>74</v>
      </c>
      <c r="I66" s="44">
        <v>71.400000000000006</v>
      </c>
      <c r="J66" s="33">
        <v>836.6</v>
      </c>
      <c r="K66" s="34">
        <v>250</v>
      </c>
      <c r="L66" s="34">
        <f t="shared" si="13"/>
        <v>2213.4</v>
      </c>
      <c r="M66" s="34">
        <f t="shared" si="14"/>
        <v>1086.5999999999999</v>
      </c>
      <c r="N66" s="35">
        <f t="shared" si="10"/>
        <v>17800.2</v>
      </c>
      <c r="O66" s="19" t="s">
        <v>138</v>
      </c>
      <c r="P66" s="55">
        <f t="shared" si="11"/>
        <v>1483.3500000000001</v>
      </c>
      <c r="Q66" s="2"/>
      <c r="R66" s="2"/>
      <c r="S66" s="2"/>
      <c r="T66" s="53">
        <f t="shared" si="15"/>
        <v>2907.2000000000003</v>
      </c>
      <c r="U66" s="149">
        <v>237.77</v>
      </c>
      <c r="V66" s="69">
        <f t="shared" si="18"/>
        <v>5743</v>
      </c>
      <c r="W66" s="68">
        <f t="shared" si="6"/>
        <v>478.58333333333331</v>
      </c>
      <c r="X66" s="172" t="e">
        <f>+#REF!+W66</f>
        <v>#REF!</v>
      </c>
      <c r="Y66" s="172"/>
    </row>
    <row r="67" spans="1:25" s="13" customFormat="1" ht="16.5" x14ac:dyDescent="0.3">
      <c r="A67" s="22"/>
      <c r="B67" s="22"/>
      <c r="C67" s="27">
        <f t="shared" si="16"/>
        <v>50</v>
      </c>
      <c r="D67" s="28">
        <v>990099265</v>
      </c>
      <c r="E67" s="31" t="s">
        <v>253</v>
      </c>
      <c r="F67" s="42" t="s">
        <v>190</v>
      </c>
      <c r="G67" s="36" t="s">
        <v>88</v>
      </c>
      <c r="H67" s="136" t="s">
        <v>72</v>
      </c>
      <c r="I67" s="32">
        <v>71.400000000000006</v>
      </c>
      <c r="J67" s="33">
        <v>836.6</v>
      </c>
      <c r="K67" s="34">
        <v>250</v>
      </c>
      <c r="L67" s="34">
        <f t="shared" si="13"/>
        <v>2213.4</v>
      </c>
      <c r="M67" s="34">
        <f t="shared" si="14"/>
        <v>1086.5999999999999</v>
      </c>
      <c r="N67" s="35">
        <f t="shared" si="10"/>
        <v>17800.2</v>
      </c>
      <c r="O67" s="19" t="s">
        <v>139</v>
      </c>
      <c r="P67" s="55">
        <f t="shared" si="11"/>
        <v>1483.3500000000001</v>
      </c>
      <c r="Q67" s="2"/>
      <c r="R67" s="2"/>
      <c r="S67" s="2"/>
      <c r="T67" s="53">
        <f t="shared" si="15"/>
        <v>2907.2000000000003</v>
      </c>
      <c r="U67" s="149">
        <v>237.77</v>
      </c>
      <c r="V67" s="69">
        <f t="shared" si="18"/>
        <v>5743</v>
      </c>
      <c r="W67" s="68">
        <f t="shared" si="6"/>
        <v>478.58333333333331</v>
      </c>
      <c r="X67" s="172" t="e">
        <f>+#REF!+W67</f>
        <v>#REF!</v>
      </c>
      <c r="Y67" s="172"/>
    </row>
    <row r="68" spans="1:25" ht="16.5" x14ac:dyDescent="0.3">
      <c r="A68" s="22"/>
      <c r="B68" s="23"/>
      <c r="C68" s="27">
        <f t="shared" si="16"/>
        <v>51</v>
      </c>
      <c r="D68" s="28">
        <v>9901402381</v>
      </c>
      <c r="E68" s="31" t="s">
        <v>254</v>
      </c>
      <c r="F68" s="42" t="s">
        <v>10</v>
      </c>
      <c r="G68" s="36" t="s">
        <v>88</v>
      </c>
      <c r="H68" s="139" t="s">
        <v>73</v>
      </c>
      <c r="I68" s="32">
        <v>71.400000000000006</v>
      </c>
      <c r="J68" s="33">
        <v>836.6</v>
      </c>
      <c r="K68" s="34">
        <v>250</v>
      </c>
      <c r="L68" s="34">
        <f t="shared" si="13"/>
        <v>2213.4</v>
      </c>
      <c r="M68" s="34">
        <f t="shared" si="14"/>
        <v>1086.5999999999999</v>
      </c>
      <c r="N68" s="35">
        <f t="shared" si="10"/>
        <v>17800.2</v>
      </c>
      <c r="O68" s="19" t="s">
        <v>140</v>
      </c>
      <c r="P68" s="55">
        <f t="shared" si="11"/>
        <v>1483.3500000000001</v>
      </c>
      <c r="T68" s="53">
        <f t="shared" si="15"/>
        <v>2907.2000000000003</v>
      </c>
      <c r="U68" s="149">
        <v>237.77</v>
      </c>
      <c r="V68" s="69">
        <f t="shared" si="18"/>
        <v>5743</v>
      </c>
      <c r="W68" s="68">
        <f t="shared" si="6"/>
        <v>478.58333333333331</v>
      </c>
      <c r="X68" s="172" t="e">
        <f>+#REF!+W68</f>
        <v>#REF!</v>
      </c>
      <c r="Y68" s="172"/>
    </row>
    <row r="69" spans="1:25" ht="16.5" x14ac:dyDescent="0.3">
      <c r="A69" s="22"/>
      <c r="B69" s="23"/>
      <c r="C69" s="27">
        <f t="shared" si="16"/>
        <v>52</v>
      </c>
      <c r="D69" s="28">
        <v>9901434023</v>
      </c>
      <c r="E69" s="31" t="s">
        <v>255</v>
      </c>
      <c r="F69" s="42" t="s">
        <v>10</v>
      </c>
      <c r="G69" s="36" t="s">
        <v>88</v>
      </c>
      <c r="H69" s="139" t="s">
        <v>34</v>
      </c>
      <c r="I69" s="32">
        <v>71.400000000000006</v>
      </c>
      <c r="J69" s="33">
        <v>836.6</v>
      </c>
      <c r="K69" s="34">
        <v>250</v>
      </c>
      <c r="L69" s="34">
        <f t="shared" si="13"/>
        <v>2213.4</v>
      </c>
      <c r="M69" s="34">
        <f t="shared" si="14"/>
        <v>1086.5999999999999</v>
      </c>
      <c r="N69" s="35">
        <f t="shared" si="10"/>
        <v>17800.2</v>
      </c>
      <c r="O69" s="19" t="s">
        <v>141</v>
      </c>
      <c r="P69" s="55">
        <f t="shared" si="11"/>
        <v>1483.3500000000001</v>
      </c>
      <c r="T69" s="53">
        <f t="shared" si="15"/>
        <v>2907.2000000000003</v>
      </c>
      <c r="U69" s="149">
        <v>237.77</v>
      </c>
      <c r="V69" s="69">
        <f t="shared" si="18"/>
        <v>5743</v>
      </c>
      <c r="W69" s="68">
        <f t="shared" si="6"/>
        <v>478.58333333333331</v>
      </c>
      <c r="X69" s="172" t="e">
        <f>+#REF!+W69</f>
        <v>#REF!</v>
      </c>
      <c r="Y69" s="172"/>
    </row>
    <row r="70" spans="1:25" ht="16.5" x14ac:dyDescent="0.3">
      <c r="A70" s="22"/>
      <c r="B70" s="23"/>
      <c r="C70" s="27">
        <f t="shared" si="16"/>
        <v>53</v>
      </c>
      <c r="D70" s="28">
        <v>9901405736</v>
      </c>
      <c r="E70" s="31" t="s">
        <v>256</v>
      </c>
      <c r="F70" s="42" t="s">
        <v>10</v>
      </c>
      <c r="G70" s="30" t="s">
        <v>88</v>
      </c>
      <c r="H70" s="142" t="s">
        <v>200</v>
      </c>
      <c r="I70" s="32">
        <v>71.400000000000006</v>
      </c>
      <c r="J70" s="33">
        <v>836.6</v>
      </c>
      <c r="K70" s="34">
        <v>250</v>
      </c>
      <c r="L70" s="34">
        <f t="shared" si="13"/>
        <v>2213.4</v>
      </c>
      <c r="M70" s="34">
        <f t="shared" si="14"/>
        <v>1086.5999999999999</v>
      </c>
      <c r="N70" s="35">
        <f t="shared" ref="N70:N91" si="19">(I70*29+J70)+(I70*28+J70)+(I70*31+J70)+(I70*30+J70)+(I70*31+J70)+(I70*30+J70)</f>
        <v>17800.2</v>
      </c>
      <c r="O70" s="19"/>
      <c r="P70" s="55">
        <f t="shared" ref="P70:P91" si="20">N70/12</f>
        <v>1483.3500000000001</v>
      </c>
      <c r="T70" s="53">
        <f t="shared" si="15"/>
        <v>2907.2000000000003</v>
      </c>
      <c r="U70" s="149">
        <v>237.77</v>
      </c>
      <c r="V70" s="69">
        <f t="shared" si="18"/>
        <v>5743</v>
      </c>
      <c r="W70" s="68">
        <f t="shared" si="6"/>
        <v>478.58333333333331</v>
      </c>
      <c r="X70" s="172" t="e">
        <f>+#REF!+W70</f>
        <v>#REF!</v>
      </c>
      <c r="Y70" s="172"/>
    </row>
    <row r="71" spans="1:25" ht="16.5" x14ac:dyDescent="0.3">
      <c r="A71" s="22"/>
      <c r="B71" s="23"/>
      <c r="C71" s="27">
        <f t="shared" si="16"/>
        <v>54</v>
      </c>
      <c r="D71" s="28">
        <v>9901451096</v>
      </c>
      <c r="E71" s="31" t="s">
        <v>257</v>
      </c>
      <c r="F71" s="42" t="s">
        <v>10</v>
      </c>
      <c r="G71" s="36" t="s">
        <v>88</v>
      </c>
      <c r="H71" s="143" t="s">
        <v>316</v>
      </c>
      <c r="I71" s="32">
        <v>71.400000000000006</v>
      </c>
      <c r="J71" s="33">
        <v>836.6</v>
      </c>
      <c r="K71" s="34">
        <v>250</v>
      </c>
      <c r="L71" s="34">
        <f t="shared" si="13"/>
        <v>2213.4</v>
      </c>
      <c r="M71" s="34">
        <f t="shared" si="14"/>
        <v>1086.5999999999999</v>
      </c>
      <c r="N71" s="35">
        <f t="shared" si="19"/>
        <v>17800.2</v>
      </c>
      <c r="O71" s="19"/>
      <c r="P71" s="55">
        <f t="shared" si="20"/>
        <v>1483.3500000000001</v>
      </c>
      <c r="T71" s="53">
        <f t="shared" si="15"/>
        <v>2907.2000000000003</v>
      </c>
      <c r="U71" s="149">
        <v>237.77</v>
      </c>
      <c r="V71" s="69">
        <f t="shared" si="18"/>
        <v>5743</v>
      </c>
      <c r="W71" s="68">
        <f t="shared" si="6"/>
        <v>478.58333333333331</v>
      </c>
      <c r="X71" s="172" t="e">
        <f>+#REF!+W71</f>
        <v>#REF!</v>
      </c>
      <c r="Y71" s="172"/>
    </row>
    <row r="72" spans="1:25" ht="14.25" customHeight="1" x14ac:dyDescent="0.3">
      <c r="A72" s="22"/>
      <c r="B72" s="23"/>
      <c r="C72" s="27">
        <f t="shared" si="16"/>
        <v>55</v>
      </c>
      <c r="D72" s="28">
        <v>9901433974</v>
      </c>
      <c r="E72" s="31" t="s">
        <v>258</v>
      </c>
      <c r="F72" s="42" t="s">
        <v>10</v>
      </c>
      <c r="G72" s="36" t="s">
        <v>88</v>
      </c>
      <c r="H72" s="136" t="s">
        <v>36</v>
      </c>
      <c r="I72" s="32">
        <v>71.400000000000006</v>
      </c>
      <c r="J72" s="33">
        <v>836.6</v>
      </c>
      <c r="K72" s="34">
        <v>250</v>
      </c>
      <c r="L72" s="34">
        <f t="shared" si="13"/>
        <v>2213.4</v>
      </c>
      <c r="M72" s="34">
        <f t="shared" si="14"/>
        <v>1086.5999999999999</v>
      </c>
      <c r="N72" s="35">
        <f t="shared" si="19"/>
        <v>17800.2</v>
      </c>
      <c r="O72" s="19"/>
      <c r="P72" s="55">
        <f t="shared" si="20"/>
        <v>1483.3500000000001</v>
      </c>
      <c r="T72" s="53">
        <f t="shared" si="15"/>
        <v>2907.2000000000003</v>
      </c>
      <c r="U72" s="149">
        <v>237.77</v>
      </c>
      <c r="V72" s="69">
        <f t="shared" si="18"/>
        <v>5743</v>
      </c>
      <c r="W72" s="68">
        <f t="shared" si="6"/>
        <v>478.58333333333331</v>
      </c>
      <c r="X72" s="172" t="e">
        <f>+#REF!+W72</f>
        <v>#REF!</v>
      </c>
      <c r="Y72" s="172"/>
    </row>
    <row r="73" spans="1:25" ht="14.25" customHeight="1" x14ac:dyDescent="0.3">
      <c r="A73" s="22"/>
      <c r="B73" s="23"/>
      <c r="C73" s="27">
        <f t="shared" si="16"/>
        <v>56</v>
      </c>
      <c r="D73" s="28">
        <v>9901434026</v>
      </c>
      <c r="E73" s="31" t="s">
        <v>259</v>
      </c>
      <c r="F73" s="42" t="s">
        <v>10</v>
      </c>
      <c r="G73" s="36" t="s">
        <v>88</v>
      </c>
      <c r="H73" s="136" t="s">
        <v>37</v>
      </c>
      <c r="I73" s="32">
        <v>71.400000000000006</v>
      </c>
      <c r="J73" s="33">
        <v>836.6</v>
      </c>
      <c r="K73" s="34">
        <v>250</v>
      </c>
      <c r="L73" s="34">
        <f t="shared" si="13"/>
        <v>2213.4</v>
      </c>
      <c r="M73" s="34">
        <f t="shared" si="14"/>
        <v>1086.5999999999999</v>
      </c>
      <c r="N73" s="35">
        <f t="shared" si="19"/>
        <v>17800.2</v>
      </c>
      <c r="O73" s="19"/>
      <c r="P73" s="55">
        <f t="shared" si="20"/>
        <v>1483.3500000000001</v>
      </c>
      <c r="T73" s="53">
        <f t="shared" si="15"/>
        <v>2907.2000000000003</v>
      </c>
      <c r="U73" s="149">
        <v>237.77</v>
      </c>
      <c r="V73" s="69">
        <f t="shared" si="18"/>
        <v>5743</v>
      </c>
      <c r="W73" s="68">
        <f t="shared" si="6"/>
        <v>478.58333333333331</v>
      </c>
      <c r="X73" s="172" t="e">
        <f>+#REF!+W73</f>
        <v>#REF!</v>
      </c>
      <c r="Y73" s="172"/>
    </row>
    <row r="74" spans="1:25" ht="14.25" customHeight="1" x14ac:dyDescent="0.3">
      <c r="A74" s="22"/>
      <c r="B74" s="23"/>
      <c r="C74" s="27">
        <f t="shared" si="16"/>
        <v>57</v>
      </c>
      <c r="D74" s="28">
        <v>9901434027</v>
      </c>
      <c r="E74" s="31" t="s">
        <v>260</v>
      </c>
      <c r="F74" s="42" t="s">
        <v>10</v>
      </c>
      <c r="G74" s="36" t="s">
        <v>88</v>
      </c>
      <c r="H74" s="136" t="s">
        <v>38</v>
      </c>
      <c r="I74" s="32">
        <v>71.400000000000006</v>
      </c>
      <c r="J74" s="33">
        <v>836.6</v>
      </c>
      <c r="K74" s="34">
        <v>250</v>
      </c>
      <c r="L74" s="34">
        <f t="shared" si="13"/>
        <v>2213.4</v>
      </c>
      <c r="M74" s="34">
        <f t="shared" si="14"/>
        <v>1086.5999999999999</v>
      </c>
      <c r="N74" s="35">
        <f t="shared" si="19"/>
        <v>17800.2</v>
      </c>
      <c r="O74" s="19"/>
      <c r="P74" s="55">
        <f t="shared" si="20"/>
        <v>1483.3500000000001</v>
      </c>
      <c r="T74" s="53">
        <f t="shared" si="15"/>
        <v>2907.2000000000003</v>
      </c>
      <c r="U74" s="149">
        <v>237.77</v>
      </c>
      <c r="V74" s="69">
        <f t="shared" si="18"/>
        <v>5743</v>
      </c>
      <c r="W74" s="68">
        <f t="shared" si="6"/>
        <v>478.58333333333331</v>
      </c>
      <c r="X74" s="172" t="e">
        <f>+#REF!+W74</f>
        <v>#REF!</v>
      </c>
      <c r="Y74" s="172"/>
    </row>
    <row r="75" spans="1:25" ht="14.25" customHeight="1" x14ac:dyDescent="0.3">
      <c r="A75" s="22"/>
      <c r="B75" s="23"/>
      <c r="C75" s="27">
        <f t="shared" si="16"/>
        <v>58</v>
      </c>
      <c r="D75" s="28">
        <v>9901434028</v>
      </c>
      <c r="E75" s="31" t="s">
        <v>261</v>
      </c>
      <c r="F75" s="42" t="s">
        <v>10</v>
      </c>
      <c r="G75" s="36" t="s">
        <v>88</v>
      </c>
      <c r="H75" s="136" t="s">
        <v>39</v>
      </c>
      <c r="I75" s="32">
        <v>71.400000000000006</v>
      </c>
      <c r="J75" s="33">
        <v>836.6</v>
      </c>
      <c r="K75" s="34">
        <v>250</v>
      </c>
      <c r="L75" s="34">
        <f t="shared" si="13"/>
        <v>2213.4</v>
      </c>
      <c r="M75" s="34">
        <f t="shared" si="14"/>
        <v>1086.5999999999999</v>
      </c>
      <c r="N75" s="35">
        <f t="shared" si="19"/>
        <v>17800.2</v>
      </c>
      <c r="O75" s="19"/>
      <c r="P75" s="55">
        <f t="shared" si="20"/>
        <v>1483.3500000000001</v>
      </c>
      <c r="T75" s="53">
        <f t="shared" si="15"/>
        <v>2907.2000000000003</v>
      </c>
      <c r="U75" s="149">
        <v>237.77</v>
      </c>
      <c r="V75" s="69">
        <f t="shared" si="18"/>
        <v>5743</v>
      </c>
      <c r="W75" s="68">
        <f t="shared" ref="W75:W150" si="21">+V75/12</f>
        <v>478.58333333333331</v>
      </c>
      <c r="X75" s="172" t="e">
        <f>+#REF!+W75</f>
        <v>#REF!</v>
      </c>
      <c r="Y75" s="172"/>
    </row>
    <row r="76" spans="1:25" ht="14.25" customHeight="1" x14ac:dyDescent="0.3">
      <c r="A76" s="22"/>
      <c r="B76" s="23"/>
      <c r="C76" s="27">
        <f t="shared" si="16"/>
        <v>59</v>
      </c>
      <c r="D76" s="28">
        <v>9901434030</v>
      </c>
      <c r="E76" s="31" t="s">
        <v>262</v>
      </c>
      <c r="F76" s="42" t="s">
        <v>10</v>
      </c>
      <c r="G76" s="36" t="s">
        <v>88</v>
      </c>
      <c r="H76" s="136" t="s">
        <v>40</v>
      </c>
      <c r="I76" s="32">
        <v>71.400000000000006</v>
      </c>
      <c r="J76" s="33">
        <v>836.6</v>
      </c>
      <c r="K76" s="34">
        <v>250</v>
      </c>
      <c r="L76" s="34">
        <f t="shared" si="13"/>
        <v>2213.4</v>
      </c>
      <c r="M76" s="34">
        <f t="shared" si="14"/>
        <v>1086.5999999999999</v>
      </c>
      <c r="N76" s="35">
        <f t="shared" si="19"/>
        <v>17800.2</v>
      </c>
      <c r="O76" s="19"/>
      <c r="P76" s="55">
        <f t="shared" si="20"/>
        <v>1483.3500000000001</v>
      </c>
      <c r="T76" s="53">
        <f t="shared" si="15"/>
        <v>2907.2000000000003</v>
      </c>
      <c r="U76" s="149">
        <v>237.77</v>
      </c>
      <c r="V76" s="69">
        <f t="shared" si="18"/>
        <v>5743</v>
      </c>
      <c r="W76" s="68">
        <f t="shared" si="21"/>
        <v>478.58333333333331</v>
      </c>
      <c r="X76" s="172" t="e">
        <f>+#REF!+W76</f>
        <v>#REF!</v>
      </c>
      <c r="Y76" s="172"/>
    </row>
    <row r="77" spans="1:25" ht="14.25" customHeight="1" x14ac:dyDescent="0.3">
      <c r="A77" s="22"/>
      <c r="B77" s="23"/>
      <c r="C77" s="27">
        <f t="shared" si="16"/>
        <v>60</v>
      </c>
      <c r="D77" s="28">
        <v>9901000915</v>
      </c>
      <c r="E77" s="31" t="s">
        <v>263</v>
      </c>
      <c r="F77" s="42" t="s">
        <v>10</v>
      </c>
      <c r="G77" s="36" t="s">
        <v>88</v>
      </c>
      <c r="H77" s="136" t="s">
        <v>186</v>
      </c>
      <c r="I77" s="32">
        <v>71.400000000000006</v>
      </c>
      <c r="J77" s="33">
        <v>836.6</v>
      </c>
      <c r="K77" s="34">
        <v>250</v>
      </c>
      <c r="L77" s="34">
        <f t="shared" si="13"/>
        <v>2213.4</v>
      </c>
      <c r="M77" s="34">
        <f t="shared" si="14"/>
        <v>1086.5999999999999</v>
      </c>
      <c r="N77" s="35">
        <f t="shared" si="19"/>
        <v>17800.2</v>
      </c>
      <c r="O77" s="19"/>
      <c r="P77" s="55">
        <f t="shared" si="20"/>
        <v>1483.3500000000001</v>
      </c>
      <c r="T77" s="53">
        <f t="shared" si="15"/>
        <v>2907.2000000000003</v>
      </c>
      <c r="U77" s="149">
        <v>237.77</v>
      </c>
      <c r="V77" s="69">
        <f t="shared" si="18"/>
        <v>5743</v>
      </c>
      <c r="W77" s="68">
        <f t="shared" si="21"/>
        <v>478.58333333333331</v>
      </c>
      <c r="X77" s="172" t="e">
        <f>+#REF!+W77</f>
        <v>#REF!</v>
      </c>
      <c r="Y77" s="172"/>
    </row>
    <row r="78" spans="1:25" ht="14.25" customHeight="1" x14ac:dyDescent="0.3">
      <c r="A78" s="22"/>
      <c r="B78" s="23"/>
      <c r="C78" s="27">
        <f t="shared" si="16"/>
        <v>61</v>
      </c>
      <c r="D78" s="28">
        <v>9901434029</v>
      </c>
      <c r="E78" s="31" t="s">
        <v>264</v>
      </c>
      <c r="F78" s="42" t="s">
        <v>10</v>
      </c>
      <c r="G78" s="36" t="s">
        <v>88</v>
      </c>
      <c r="H78" s="136" t="s">
        <v>99</v>
      </c>
      <c r="I78" s="32">
        <v>71.400000000000006</v>
      </c>
      <c r="J78" s="33">
        <v>836.6</v>
      </c>
      <c r="K78" s="34">
        <v>250</v>
      </c>
      <c r="L78" s="34">
        <f t="shared" si="13"/>
        <v>2213.4</v>
      </c>
      <c r="M78" s="34">
        <f t="shared" si="14"/>
        <v>1086.5999999999999</v>
      </c>
      <c r="N78" s="35">
        <f t="shared" si="19"/>
        <v>17800.2</v>
      </c>
      <c r="O78" s="19"/>
      <c r="P78" s="55">
        <f t="shared" si="20"/>
        <v>1483.3500000000001</v>
      </c>
      <c r="T78" s="53">
        <f t="shared" si="15"/>
        <v>2907.2000000000003</v>
      </c>
      <c r="U78" s="149">
        <v>237.77</v>
      </c>
      <c r="V78" s="69">
        <f t="shared" si="18"/>
        <v>5743</v>
      </c>
      <c r="W78" s="68">
        <f t="shared" si="21"/>
        <v>478.58333333333331</v>
      </c>
      <c r="X78" s="172" t="e">
        <f>+#REF!+W78</f>
        <v>#REF!</v>
      </c>
      <c r="Y78" s="172"/>
    </row>
    <row r="79" spans="1:25" ht="14.25" customHeight="1" x14ac:dyDescent="0.3">
      <c r="A79" s="22"/>
      <c r="B79" s="23"/>
      <c r="C79" s="27">
        <f t="shared" si="16"/>
        <v>62</v>
      </c>
      <c r="D79" s="28">
        <v>9901434032</v>
      </c>
      <c r="E79" s="31" t="s">
        <v>265</v>
      </c>
      <c r="F79" s="42" t="s">
        <v>10</v>
      </c>
      <c r="G79" s="36" t="s">
        <v>88</v>
      </c>
      <c r="H79" s="136" t="s">
        <v>41</v>
      </c>
      <c r="I79" s="32">
        <v>71.400000000000006</v>
      </c>
      <c r="J79" s="33">
        <v>836.6</v>
      </c>
      <c r="K79" s="34">
        <v>250</v>
      </c>
      <c r="L79" s="34">
        <f t="shared" si="13"/>
        <v>2213.4</v>
      </c>
      <c r="M79" s="34">
        <f t="shared" si="14"/>
        <v>1086.5999999999999</v>
      </c>
      <c r="N79" s="35">
        <f t="shared" si="19"/>
        <v>17800.2</v>
      </c>
      <c r="O79" s="19"/>
      <c r="P79" s="55">
        <f t="shared" si="20"/>
        <v>1483.3500000000001</v>
      </c>
      <c r="T79" s="53">
        <f t="shared" si="15"/>
        <v>2907.2000000000003</v>
      </c>
      <c r="U79" s="149">
        <v>237.77</v>
      </c>
      <c r="V79" s="69">
        <f t="shared" si="18"/>
        <v>5743</v>
      </c>
      <c r="W79" s="68">
        <f t="shared" si="21"/>
        <v>478.58333333333331</v>
      </c>
      <c r="X79" s="172" t="e">
        <f>+#REF!+W79</f>
        <v>#REF!</v>
      </c>
      <c r="Y79" s="172"/>
    </row>
    <row r="80" spans="1:25" ht="14.25" customHeight="1" x14ac:dyDescent="0.3">
      <c r="A80" s="22"/>
      <c r="B80" s="23"/>
      <c r="C80" s="27">
        <f t="shared" si="16"/>
        <v>63</v>
      </c>
      <c r="D80" s="28">
        <v>9901433976</v>
      </c>
      <c r="E80" s="31" t="s">
        <v>266</v>
      </c>
      <c r="F80" s="42" t="s">
        <v>10</v>
      </c>
      <c r="G80" s="36" t="s">
        <v>88</v>
      </c>
      <c r="H80" s="136" t="s">
        <v>42</v>
      </c>
      <c r="I80" s="32">
        <v>71.400000000000006</v>
      </c>
      <c r="J80" s="33">
        <v>836.6</v>
      </c>
      <c r="K80" s="34">
        <v>250</v>
      </c>
      <c r="L80" s="34">
        <f t="shared" si="13"/>
        <v>2213.4</v>
      </c>
      <c r="M80" s="34">
        <f t="shared" si="14"/>
        <v>1086.5999999999999</v>
      </c>
      <c r="N80" s="35">
        <f t="shared" si="19"/>
        <v>17800.2</v>
      </c>
      <c r="O80" s="19"/>
      <c r="P80" s="55">
        <f t="shared" si="20"/>
        <v>1483.3500000000001</v>
      </c>
      <c r="T80" s="53">
        <f t="shared" si="15"/>
        <v>2907.2000000000003</v>
      </c>
      <c r="U80" s="149">
        <v>237.77</v>
      </c>
      <c r="V80" s="69">
        <f t="shared" si="18"/>
        <v>5743</v>
      </c>
      <c r="W80" s="68">
        <f t="shared" si="21"/>
        <v>478.58333333333331</v>
      </c>
      <c r="X80" s="172" t="e">
        <f>+#REF!+W80</f>
        <v>#REF!</v>
      </c>
      <c r="Y80" s="172"/>
    </row>
    <row r="81" spans="1:25" ht="14.25" customHeight="1" x14ac:dyDescent="0.3">
      <c r="A81" s="22"/>
      <c r="B81" s="23"/>
      <c r="C81" s="27">
        <f t="shared" si="16"/>
        <v>64</v>
      </c>
      <c r="D81" s="28">
        <v>9901494342</v>
      </c>
      <c r="E81" s="31" t="s">
        <v>267</v>
      </c>
      <c r="F81" s="42" t="s">
        <v>10</v>
      </c>
      <c r="G81" s="36" t="s">
        <v>88</v>
      </c>
      <c r="H81" s="136" t="s">
        <v>187</v>
      </c>
      <c r="I81" s="32">
        <v>71.400000000000006</v>
      </c>
      <c r="J81" s="33">
        <v>836.6</v>
      </c>
      <c r="K81" s="34">
        <v>250</v>
      </c>
      <c r="L81" s="34">
        <f t="shared" si="13"/>
        <v>2213.4</v>
      </c>
      <c r="M81" s="34">
        <f t="shared" si="14"/>
        <v>1086.5999999999999</v>
      </c>
      <c r="N81" s="35">
        <f t="shared" si="19"/>
        <v>17800.2</v>
      </c>
      <c r="O81" s="19"/>
      <c r="P81" s="55">
        <f t="shared" si="20"/>
        <v>1483.3500000000001</v>
      </c>
      <c r="T81" s="53">
        <f t="shared" si="15"/>
        <v>2907.2000000000003</v>
      </c>
      <c r="U81" s="149">
        <v>237.77</v>
      </c>
      <c r="V81" s="69">
        <f t="shared" si="18"/>
        <v>5743</v>
      </c>
      <c r="W81" s="68">
        <f t="shared" si="21"/>
        <v>478.58333333333331</v>
      </c>
      <c r="X81" s="172" t="e">
        <f>+#REF!+W81</f>
        <v>#REF!</v>
      </c>
      <c r="Y81" s="172"/>
    </row>
    <row r="82" spans="1:25" ht="14.25" customHeight="1" x14ac:dyDescent="0.3">
      <c r="A82" s="22"/>
      <c r="B82" s="23"/>
      <c r="C82" s="27">
        <f t="shared" si="16"/>
        <v>65</v>
      </c>
      <c r="D82" s="28">
        <v>990099297</v>
      </c>
      <c r="E82" s="31" t="s">
        <v>268</v>
      </c>
      <c r="F82" s="42" t="s">
        <v>10</v>
      </c>
      <c r="G82" s="36" t="s">
        <v>88</v>
      </c>
      <c r="H82" s="136" t="s">
        <v>43</v>
      </c>
      <c r="I82" s="32">
        <v>71.400000000000006</v>
      </c>
      <c r="J82" s="33">
        <v>836.6</v>
      </c>
      <c r="K82" s="34">
        <v>250</v>
      </c>
      <c r="L82" s="34">
        <f t="shared" si="13"/>
        <v>2213.4</v>
      </c>
      <c r="M82" s="34">
        <f t="shared" si="14"/>
        <v>1086.5999999999999</v>
      </c>
      <c r="N82" s="35">
        <f t="shared" si="19"/>
        <v>17800.2</v>
      </c>
      <c r="O82" s="19"/>
      <c r="P82" s="55">
        <f t="shared" si="20"/>
        <v>1483.3500000000001</v>
      </c>
      <c r="T82" s="53">
        <f t="shared" si="15"/>
        <v>2907.2000000000003</v>
      </c>
      <c r="U82" s="149">
        <v>237.77</v>
      </c>
      <c r="V82" s="69">
        <f t="shared" si="18"/>
        <v>5743</v>
      </c>
      <c r="W82" s="68">
        <f t="shared" si="21"/>
        <v>478.58333333333331</v>
      </c>
      <c r="X82" s="172" t="e">
        <f>+#REF!+W82</f>
        <v>#REF!</v>
      </c>
      <c r="Y82" s="172"/>
    </row>
    <row r="83" spans="1:25" ht="14.25" customHeight="1" x14ac:dyDescent="0.3">
      <c r="A83" s="22"/>
      <c r="B83" s="23"/>
      <c r="C83" s="27">
        <f t="shared" si="16"/>
        <v>66</v>
      </c>
      <c r="D83" s="28">
        <v>990099258</v>
      </c>
      <c r="E83" s="31" t="s">
        <v>269</v>
      </c>
      <c r="F83" s="42" t="s">
        <v>10</v>
      </c>
      <c r="G83" s="36" t="s">
        <v>88</v>
      </c>
      <c r="H83" s="136" t="s">
        <v>46</v>
      </c>
      <c r="I83" s="32">
        <v>71.400000000000006</v>
      </c>
      <c r="J83" s="33">
        <v>836.6</v>
      </c>
      <c r="K83" s="34">
        <v>250</v>
      </c>
      <c r="L83" s="34">
        <f t="shared" si="13"/>
        <v>2213.4</v>
      </c>
      <c r="M83" s="34">
        <f t="shared" si="14"/>
        <v>1086.5999999999999</v>
      </c>
      <c r="N83" s="35">
        <f t="shared" si="19"/>
        <v>17800.2</v>
      </c>
      <c r="O83" s="19"/>
      <c r="P83" s="55">
        <f t="shared" si="20"/>
        <v>1483.3500000000001</v>
      </c>
      <c r="T83" s="53">
        <f t="shared" si="15"/>
        <v>2907.2000000000003</v>
      </c>
      <c r="U83" s="149">
        <v>237.77</v>
      </c>
      <c r="V83" s="69">
        <f t="shared" si="18"/>
        <v>5743</v>
      </c>
      <c r="W83" s="68">
        <f t="shared" si="21"/>
        <v>478.58333333333331</v>
      </c>
      <c r="X83" s="172" t="e">
        <f>+#REF!+W83</f>
        <v>#REF!</v>
      </c>
      <c r="Y83" s="172"/>
    </row>
    <row r="84" spans="1:25" ht="14.25" customHeight="1" x14ac:dyDescent="0.3">
      <c r="A84" s="22"/>
      <c r="B84" s="23"/>
      <c r="C84" s="27">
        <f t="shared" si="16"/>
        <v>67</v>
      </c>
      <c r="D84" s="28">
        <v>9901300744</v>
      </c>
      <c r="E84" s="31" t="s">
        <v>270</v>
      </c>
      <c r="F84" s="42" t="s">
        <v>10</v>
      </c>
      <c r="G84" s="36" t="s">
        <v>88</v>
      </c>
      <c r="H84" s="137" t="s">
        <v>47</v>
      </c>
      <c r="I84" s="32">
        <v>71.400000000000006</v>
      </c>
      <c r="J84" s="33">
        <v>836.6</v>
      </c>
      <c r="K84" s="34">
        <v>250</v>
      </c>
      <c r="L84" s="34">
        <f t="shared" si="13"/>
        <v>2213.4</v>
      </c>
      <c r="M84" s="34">
        <f t="shared" si="14"/>
        <v>1086.5999999999999</v>
      </c>
      <c r="N84" s="35">
        <f t="shared" si="19"/>
        <v>17800.2</v>
      </c>
      <c r="O84" s="19"/>
      <c r="P84" s="55">
        <f t="shared" si="20"/>
        <v>1483.3500000000001</v>
      </c>
      <c r="T84" s="53">
        <f t="shared" si="15"/>
        <v>2907.2000000000003</v>
      </c>
      <c r="U84" s="149">
        <v>237.77</v>
      </c>
      <c r="V84" s="69">
        <f t="shared" si="18"/>
        <v>5743</v>
      </c>
      <c r="W84" s="68">
        <f t="shared" si="21"/>
        <v>478.58333333333331</v>
      </c>
      <c r="X84" s="172" t="e">
        <f>+#REF!+W84</f>
        <v>#REF!</v>
      </c>
      <c r="Y84" s="172"/>
    </row>
    <row r="85" spans="1:25" ht="14.25" customHeight="1" x14ac:dyDescent="0.3">
      <c r="A85" s="22"/>
      <c r="B85" s="23"/>
      <c r="C85" s="27">
        <f t="shared" si="16"/>
        <v>68</v>
      </c>
      <c r="D85" s="28">
        <v>9901451099</v>
      </c>
      <c r="E85" s="31" t="s">
        <v>271</v>
      </c>
      <c r="F85" s="42" t="s">
        <v>10</v>
      </c>
      <c r="G85" s="36" t="s">
        <v>88</v>
      </c>
      <c r="H85" s="139" t="s">
        <v>48</v>
      </c>
      <c r="I85" s="32">
        <v>71.400000000000006</v>
      </c>
      <c r="J85" s="33">
        <v>836.6</v>
      </c>
      <c r="K85" s="34">
        <v>250</v>
      </c>
      <c r="L85" s="34">
        <f t="shared" si="13"/>
        <v>2213.4</v>
      </c>
      <c r="M85" s="34">
        <f t="shared" si="14"/>
        <v>1086.5999999999999</v>
      </c>
      <c r="N85" s="35">
        <f t="shared" si="19"/>
        <v>17800.2</v>
      </c>
      <c r="O85" s="19" t="s">
        <v>142</v>
      </c>
      <c r="P85" s="55">
        <f t="shared" si="20"/>
        <v>1483.3500000000001</v>
      </c>
      <c r="T85" s="53">
        <f t="shared" si="15"/>
        <v>2907.2000000000003</v>
      </c>
      <c r="U85" s="149">
        <v>237.77</v>
      </c>
      <c r="V85" s="69">
        <f t="shared" si="18"/>
        <v>5743</v>
      </c>
      <c r="W85" s="68">
        <f t="shared" si="21"/>
        <v>478.58333333333331</v>
      </c>
      <c r="X85" s="172" t="e">
        <f>+#REF!+W85</f>
        <v>#REF!</v>
      </c>
      <c r="Y85" s="172"/>
    </row>
    <row r="86" spans="1:25" ht="14.25" customHeight="1" x14ac:dyDescent="0.3">
      <c r="A86" s="22"/>
      <c r="B86" s="23"/>
      <c r="C86" s="27">
        <f t="shared" si="16"/>
        <v>69</v>
      </c>
      <c r="D86" s="28">
        <v>9901351203</v>
      </c>
      <c r="E86" s="31" t="s">
        <v>272</v>
      </c>
      <c r="F86" s="42" t="s">
        <v>10</v>
      </c>
      <c r="G86" s="36" t="s">
        <v>88</v>
      </c>
      <c r="H86" s="137" t="s">
        <v>49</v>
      </c>
      <c r="I86" s="32">
        <v>71.400000000000006</v>
      </c>
      <c r="J86" s="33">
        <v>836.6</v>
      </c>
      <c r="K86" s="34">
        <v>250</v>
      </c>
      <c r="L86" s="34">
        <f t="shared" si="13"/>
        <v>2213.4</v>
      </c>
      <c r="M86" s="34">
        <f t="shared" si="14"/>
        <v>1086.5999999999999</v>
      </c>
      <c r="N86" s="35">
        <f t="shared" si="19"/>
        <v>17800.2</v>
      </c>
      <c r="O86" s="19" t="s">
        <v>144</v>
      </c>
      <c r="P86" s="55">
        <f t="shared" si="20"/>
        <v>1483.3500000000001</v>
      </c>
      <c r="T86" s="53">
        <f t="shared" si="15"/>
        <v>2907.2000000000003</v>
      </c>
      <c r="U86" s="149">
        <v>237.77</v>
      </c>
      <c r="V86" s="69">
        <f t="shared" si="18"/>
        <v>5743</v>
      </c>
      <c r="W86" s="68">
        <f t="shared" si="21"/>
        <v>478.58333333333331</v>
      </c>
      <c r="X86" s="172" t="e">
        <f>+#REF!+W86</f>
        <v>#REF!</v>
      </c>
      <c r="Y86" s="172"/>
    </row>
    <row r="87" spans="1:25" ht="14.25" customHeight="1" x14ac:dyDescent="0.3">
      <c r="A87" s="22"/>
      <c r="B87" s="23"/>
      <c r="C87" s="27">
        <f t="shared" si="16"/>
        <v>70</v>
      </c>
      <c r="D87" s="28">
        <v>9901358807</v>
      </c>
      <c r="E87" s="31" t="s">
        <v>273</v>
      </c>
      <c r="F87" s="42" t="s">
        <v>10</v>
      </c>
      <c r="G87" s="36" t="s">
        <v>88</v>
      </c>
      <c r="H87" s="137" t="s">
        <v>50</v>
      </c>
      <c r="I87" s="32">
        <v>71.400000000000006</v>
      </c>
      <c r="J87" s="33">
        <v>836.6</v>
      </c>
      <c r="K87" s="34">
        <v>250</v>
      </c>
      <c r="L87" s="34">
        <f t="shared" si="13"/>
        <v>2213.4</v>
      </c>
      <c r="M87" s="34">
        <f t="shared" si="14"/>
        <v>1086.5999999999999</v>
      </c>
      <c r="N87" s="35">
        <f t="shared" si="19"/>
        <v>17800.2</v>
      </c>
      <c r="O87" s="19" t="s">
        <v>145</v>
      </c>
      <c r="P87" s="55">
        <f t="shared" si="20"/>
        <v>1483.3500000000001</v>
      </c>
      <c r="T87" s="53">
        <f t="shared" si="15"/>
        <v>2907.2000000000003</v>
      </c>
      <c r="U87" s="149">
        <v>237.77</v>
      </c>
      <c r="V87" s="69">
        <f t="shared" si="18"/>
        <v>5743</v>
      </c>
      <c r="W87" s="68">
        <f t="shared" si="21"/>
        <v>478.58333333333331</v>
      </c>
      <c r="X87" s="172" t="e">
        <f>+#REF!+W87</f>
        <v>#REF!</v>
      </c>
      <c r="Y87" s="172"/>
    </row>
    <row r="88" spans="1:25" ht="16.5" x14ac:dyDescent="0.3">
      <c r="A88" s="22"/>
      <c r="B88" s="23"/>
      <c r="C88" s="27">
        <f t="shared" si="16"/>
        <v>71</v>
      </c>
      <c r="D88" s="28">
        <v>9901358823</v>
      </c>
      <c r="E88" s="31" t="s">
        <v>274</v>
      </c>
      <c r="F88" s="42" t="s">
        <v>10</v>
      </c>
      <c r="G88" s="36" t="s">
        <v>88</v>
      </c>
      <c r="H88" s="137" t="s">
        <v>51</v>
      </c>
      <c r="I88" s="32">
        <v>71.400000000000006</v>
      </c>
      <c r="J88" s="33">
        <v>836.6</v>
      </c>
      <c r="K88" s="34">
        <v>250</v>
      </c>
      <c r="L88" s="34">
        <f t="shared" si="13"/>
        <v>2213.4</v>
      </c>
      <c r="M88" s="34">
        <f t="shared" si="14"/>
        <v>1086.5999999999999</v>
      </c>
      <c r="N88" s="35">
        <f t="shared" si="19"/>
        <v>17800.2</v>
      </c>
      <c r="O88" s="19" t="s">
        <v>143</v>
      </c>
      <c r="P88" s="55">
        <f t="shared" si="20"/>
        <v>1483.3500000000001</v>
      </c>
      <c r="T88" s="53">
        <f t="shared" si="15"/>
        <v>2907.2000000000003</v>
      </c>
      <c r="U88" s="149">
        <v>237.77</v>
      </c>
      <c r="V88" s="69">
        <f t="shared" si="18"/>
        <v>5743</v>
      </c>
      <c r="W88" s="68">
        <f t="shared" si="21"/>
        <v>478.58333333333331</v>
      </c>
      <c r="X88" s="172" t="e">
        <f>+#REF!+W88</f>
        <v>#REF!</v>
      </c>
      <c r="Y88" s="172"/>
    </row>
    <row r="89" spans="1:25" ht="16.5" x14ac:dyDescent="0.3">
      <c r="A89" s="22"/>
      <c r="B89" s="23"/>
      <c r="C89" s="27">
        <f t="shared" si="16"/>
        <v>72</v>
      </c>
      <c r="D89" s="28">
        <v>9901433975</v>
      </c>
      <c r="E89" s="31" t="s">
        <v>275</v>
      </c>
      <c r="F89" s="42" t="s">
        <v>190</v>
      </c>
      <c r="G89" s="36" t="s">
        <v>88</v>
      </c>
      <c r="H89" s="137" t="s">
        <v>191</v>
      </c>
      <c r="I89" s="32">
        <v>71.400000000000006</v>
      </c>
      <c r="J89" s="33">
        <v>836.6</v>
      </c>
      <c r="K89" s="34">
        <v>250</v>
      </c>
      <c r="L89" s="34">
        <f t="shared" si="13"/>
        <v>2213.4</v>
      </c>
      <c r="M89" s="34">
        <f t="shared" si="14"/>
        <v>1086.5999999999999</v>
      </c>
      <c r="N89" s="35">
        <f t="shared" si="19"/>
        <v>17800.2</v>
      </c>
      <c r="O89" s="19" t="s">
        <v>146</v>
      </c>
      <c r="P89" s="55">
        <f t="shared" si="20"/>
        <v>1483.3500000000001</v>
      </c>
      <c r="T89" s="53">
        <f t="shared" si="15"/>
        <v>2907.2000000000003</v>
      </c>
      <c r="U89" s="149">
        <v>237.77</v>
      </c>
      <c r="V89" s="69">
        <f t="shared" si="18"/>
        <v>5743</v>
      </c>
      <c r="W89" s="68">
        <f t="shared" si="21"/>
        <v>478.58333333333331</v>
      </c>
      <c r="X89" s="172" t="e">
        <f>+#REF!+W89</f>
        <v>#REF!</v>
      </c>
      <c r="Y89" s="172"/>
    </row>
    <row r="90" spans="1:25" ht="16.5" customHeight="1" x14ac:dyDescent="0.3">
      <c r="A90" s="22"/>
      <c r="B90" s="23"/>
      <c r="C90" s="27">
        <f t="shared" si="16"/>
        <v>73</v>
      </c>
      <c r="D90" s="28">
        <v>9901358808</v>
      </c>
      <c r="E90" s="31" t="s">
        <v>276</v>
      </c>
      <c r="F90" s="42" t="s">
        <v>10</v>
      </c>
      <c r="G90" s="36" t="s">
        <v>88</v>
      </c>
      <c r="H90" s="137" t="s">
        <v>52</v>
      </c>
      <c r="I90" s="32">
        <v>71.400000000000006</v>
      </c>
      <c r="J90" s="33">
        <v>836.6</v>
      </c>
      <c r="K90" s="34">
        <v>250</v>
      </c>
      <c r="L90" s="34">
        <f t="shared" si="13"/>
        <v>2213.4</v>
      </c>
      <c r="M90" s="34">
        <f t="shared" si="14"/>
        <v>1086.5999999999999</v>
      </c>
      <c r="N90" s="35">
        <f t="shared" si="19"/>
        <v>17800.2</v>
      </c>
      <c r="O90" s="19" t="s">
        <v>147</v>
      </c>
      <c r="P90" s="55">
        <f t="shared" si="20"/>
        <v>1483.3500000000001</v>
      </c>
      <c r="T90" s="53">
        <f t="shared" si="15"/>
        <v>2907.2000000000003</v>
      </c>
      <c r="U90" s="149">
        <v>237.77</v>
      </c>
      <c r="V90" s="69">
        <f t="shared" si="18"/>
        <v>5743</v>
      </c>
      <c r="W90" s="68">
        <f t="shared" si="21"/>
        <v>478.58333333333331</v>
      </c>
      <c r="X90" s="172" t="e">
        <f>+#REF!+W90</f>
        <v>#REF!</v>
      </c>
      <c r="Y90" s="172"/>
    </row>
    <row r="91" spans="1:25" ht="16.5" x14ac:dyDescent="0.3">
      <c r="A91" s="22"/>
      <c r="B91" s="23"/>
      <c r="C91" s="27">
        <f t="shared" si="16"/>
        <v>74</v>
      </c>
      <c r="D91" s="28">
        <v>9901491727</v>
      </c>
      <c r="E91" s="31" t="s">
        <v>277</v>
      </c>
      <c r="F91" s="42" t="s">
        <v>10</v>
      </c>
      <c r="G91" s="36" t="s">
        <v>104</v>
      </c>
      <c r="H91" s="137" t="s">
        <v>185</v>
      </c>
      <c r="I91" s="32">
        <v>71.400000000000006</v>
      </c>
      <c r="J91" s="33">
        <v>836.6</v>
      </c>
      <c r="K91" s="34">
        <v>250</v>
      </c>
      <c r="L91" s="71">
        <f t="shared" si="13"/>
        <v>2213.4</v>
      </c>
      <c r="M91" s="71">
        <f t="shared" si="14"/>
        <v>1086.5999999999999</v>
      </c>
      <c r="N91" s="72">
        <f t="shared" si="19"/>
        <v>17800.2</v>
      </c>
      <c r="O91" s="63" t="s">
        <v>148</v>
      </c>
      <c r="P91" s="73">
        <f t="shared" si="20"/>
        <v>1483.3500000000001</v>
      </c>
      <c r="T91" s="53">
        <f t="shared" si="15"/>
        <v>2907.2000000000003</v>
      </c>
      <c r="U91" s="149">
        <v>237.77</v>
      </c>
      <c r="V91" s="69">
        <f t="shared" si="18"/>
        <v>5743</v>
      </c>
      <c r="W91" s="68">
        <f t="shared" si="21"/>
        <v>478.58333333333331</v>
      </c>
      <c r="X91" s="172" t="e">
        <f>+#REF!+W91</f>
        <v>#REF!</v>
      </c>
      <c r="Y91" s="172"/>
    </row>
    <row r="92" spans="1:25" ht="16.5" x14ac:dyDescent="0.3">
      <c r="A92" s="22"/>
      <c r="B92" s="23"/>
      <c r="C92" s="38"/>
      <c r="D92" s="38"/>
      <c r="E92" s="38"/>
      <c r="F92" s="38"/>
      <c r="G92" s="38"/>
      <c r="H92" s="38"/>
      <c r="I92" s="38"/>
      <c r="J92" s="39"/>
      <c r="K92" s="40"/>
      <c r="L92" s="78">
        <f>SUM(L39:L91)</f>
        <v>117310.1999999999</v>
      </c>
      <c r="M92" s="78">
        <f>SUM(M39:M91)</f>
        <v>57589.799999999952</v>
      </c>
      <c r="N92" s="86" t="s">
        <v>319</v>
      </c>
      <c r="O92" s="87"/>
      <c r="P92" s="88">
        <f t="shared" ref="P92:U92" si="22">SUM(P39:P91)</f>
        <v>78617.55</v>
      </c>
      <c r="Q92" s="4">
        <f t="shared" si="22"/>
        <v>0</v>
      </c>
      <c r="R92" s="4">
        <f t="shared" si="22"/>
        <v>0</v>
      </c>
      <c r="S92" s="4">
        <f t="shared" si="22"/>
        <v>0</v>
      </c>
      <c r="T92" s="4">
        <f t="shared" si="22"/>
        <v>154081.60000000001</v>
      </c>
      <c r="U92" s="77">
        <f t="shared" si="22"/>
        <v>12601.810000000016</v>
      </c>
      <c r="V92" s="69">
        <f t="shared" si="18"/>
        <v>5743</v>
      </c>
      <c r="W92" s="68">
        <f t="shared" si="21"/>
        <v>478.58333333333331</v>
      </c>
      <c r="X92" s="172" t="e">
        <f>+#REF!+W92</f>
        <v>#REF!</v>
      </c>
      <c r="Y92" s="172"/>
    </row>
    <row r="93" spans="1:25" ht="16.5" x14ac:dyDescent="0.3">
      <c r="A93" s="22"/>
      <c r="B93" s="23"/>
      <c r="C93" s="38"/>
      <c r="D93" s="38"/>
      <c r="E93" s="38"/>
      <c r="F93" s="38"/>
      <c r="G93" s="38"/>
      <c r="H93" s="38"/>
      <c r="I93" s="38"/>
      <c r="J93" s="39"/>
      <c r="K93" s="40"/>
      <c r="L93" s="40"/>
      <c r="M93" s="40"/>
      <c r="N93" s="84"/>
      <c r="O93" s="65"/>
      <c r="P93" s="85"/>
      <c r="Q93" s="13"/>
      <c r="R93" s="13"/>
      <c r="S93" s="13"/>
      <c r="T93" s="52" t="s">
        <v>319</v>
      </c>
      <c r="U93" s="129"/>
      <c r="V93" s="69"/>
      <c r="W93" s="68"/>
      <c r="X93" s="93"/>
      <c r="Y93" s="93"/>
    </row>
    <row r="94" spans="1:25" ht="16.5" x14ac:dyDescent="0.3">
      <c r="A94" s="22"/>
      <c r="B94" s="23"/>
      <c r="C94" s="38"/>
      <c r="D94" s="38"/>
      <c r="E94" s="38"/>
      <c r="F94" s="38"/>
      <c r="G94" s="38"/>
      <c r="H94" s="38"/>
      <c r="I94" s="38"/>
      <c r="J94" s="39"/>
      <c r="K94" s="40"/>
      <c r="L94" s="40"/>
      <c r="M94" s="40"/>
      <c r="N94" s="84"/>
      <c r="O94" s="65"/>
      <c r="P94" s="85"/>
      <c r="Q94" s="13"/>
      <c r="R94" s="13"/>
      <c r="S94" s="13"/>
      <c r="T94" s="52"/>
      <c r="U94" s="129"/>
      <c r="V94" s="69"/>
      <c r="W94" s="68"/>
      <c r="X94" s="145"/>
      <c r="Y94" s="145"/>
    </row>
    <row r="95" spans="1:25" ht="16.5" x14ac:dyDescent="0.3">
      <c r="A95" s="22"/>
      <c r="B95" s="23"/>
      <c r="C95" s="38"/>
      <c r="D95" s="38"/>
      <c r="E95" s="38"/>
      <c r="F95" s="38"/>
      <c r="G95" s="38"/>
      <c r="H95" s="38"/>
      <c r="I95" s="38"/>
      <c r="J95" s="39"/>
      <c r="K95" s="40"/>
      <c r="L95" s="40"/>
      <c r="M95" s="40"/>
      <c r="N95" s="84"/>
      <c r="O95" s="65"/>
      <c r="P95" s="85"/>
      <c r="Q95" s="13"/>
      <c r="R95" s="13"/>
      <c r="S95" s="13"/>
      <c r="T95" s="52"/>
      <c r="U95" s="129"/>
      <c r="V95" s="69"/>
      <c r="W95" s="68"/>
      <c r="X95" s="145"/>
      <c r="Y95" s="145"/>
    </row>
    <row r="96" spans="1:25" ht="16.5" x14ac:dyDescent="0.3">
      <c r="A96" s="22"/>
      <c r="B96" s="23"/>
      <c r="C96" s="38"/>
      <c r="D96" s="38"/>
      <c r="E96" s="38"/>
      <c r="F96" s="38"/>
      <c r="G96" s="38"/>
      <c r="H96" s="38"/>
      <c r="I96" s="38"/>
      <c r="J96" s="39"/>
      <c r="K96" s="40"/>
      <c r="L96" s="40"/>
      <c r="M96" s="40"/>
      <c r="N96" s="45"/>
      <c r="O96" s="65"/>
      <c r="P96" s="13"/>
      <c r="Q96" s="13"/>
      <c r="R96" s="13"/>
      <c r="S96" s="13"/>
      <c r="T96" s="45"/>
      <c r="U96" s="129"/>
      <c r="V96" s="69"/>
      <c r="W96" s="68"/>
      <c r="X96" s="93"/>
      <c r="Y96" s="93"/>
    </row>
    <row r="97" spans="1:25" ht="16.5" x14ac:dyDescent="0.3">
      <c r="A97" s="22"/>
      <c r="B97" s="23"/>
      <c r="C97" s="38"/>
      <c r="D97" s="38"/>
      <c r="E97" s="38"/>
      <c r="F97" s="38"/>
      <c r="G97" s="38"/>
      <c r="H97" s="38"/>
      <c r="I97" s="38"/>
      <c r="J97" s="39"/>
      <c r="K97" s="40"/>
      <c r="L97" s="40"/>
      <c r="M97" s="40"/>
      <c r="N97" s="45"/>
      <c r="O97" s="65"/>
      <c r="P97" s="13"/>
      <c r="Q97" s="13"/>
      <c r="R97" s="13"/>
      <c r="S97" s="13"/>
      <c r="T97" s="45"/>
      <c r="U97" s="129"/>
      <c r="V97" s="69"/>
      <c r="W97" s="68"/>
      <c r="X97" s="145"/>
      <c r="Y97" s="145"/>
    </row>
    <row r="98" spans="1:25" ht="16.5" x14ac:dyDescent="0.3">
      <c r="A98" s="22"/>
      <c r="B98" s="23"/>
      <c r="C98" s="38" t="s">
        <v>315</v>
      </c>
      <c r="D98" s="38"/>
      <c r="E98" s="38"/>
      <c r="F98" s="38"/>
      <c r="G98" s="38"/>
      <c r="H98" s="38"/>
      <c r="I98" s="38"/>
      <c r="J98" s="38"/>
      <c r="K98" s="46"/>
      <c r="L98" s="46"/>
      <c r="M98" s="46"/>
      <c r="N98" s="41"/>
      <c r="O98" s="65"/>
      <c r="T98" s="41"/>
      <c r="U98" s="129"/>
      <c r="V98" s="69"/>
      <c r="W98" s="68"/>
      <c r="X98" s="93"/>
      <c r="Y98" s="93"/>
    </row>
    <row r="99" spans="1:25" ht="16.5" x14ac:dyDescent="0.3">
      <c r="A99" s="22"/>
      <c r="B99" s="23"/>
      <c r="C99" s="186" t="s">
        <v>116</v>
      </c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65"/>
      <c r="U99" s="129"/>
      <c r="V99" s="69">
        <f>(I90*29+J90)+(I90*28+J90)</f>
        <v>5743</v>
      </c>
      <c r="W99" s="68">
        <f t="shared" si="21"/>
        <v>478.58333333333331</v>
      </c>
      <c r="X99" s="172" t="e">
        <f>+#REF!+W99</f>
        <v>#REF!</v>
      </c>
      <c r="Y99" s="172"/>
    </row>
    <row r="100" spans="1:25" ht="16.5" customHeight="1" x14ac:dyDescent="0.3">
      <c r="A100" s="22"/>
      <c r="B100" s="23"/>
      <c r="C100" s="176" t="s">
        <v>81</v>
      </c>
      <c r="D100" s="176" t="s">
        <v>206</v>
      </c>
      <c r="E100" s="176" t="s">
        <v>207</v>
      </c>
      <c r="F100" s="176" t="s">
        <v>80</v>
      </c>
      <c r="G100" s="176" t="s">
        <v>114</v>
      </c>
      <c r="H100" s="176" t="s">
        <v>79</v>
      </c>
      <c r="I100" s="190" t="s">
        <v>83</v>
      </c>
      <c r="J100" s="174" t="s">
        <v>93</v>
      </c>
      <c r="K100" s="174" t="s">
        <v>91</v>
      </c>
      <c r="L100" s="58"/>
      <c r="M100" s="58"/>
      <c r="N100" s="187" t="s">
        <v>111</v>
      </c>
      <c r="O100" s="64" t="s">
        <v>152</v>
      </c>
      <c r="P100" s="181" t="s">
        <v>317</v>
      </c>
      <c r="Q100" s="163">
        <v>21</v>
      </c>
      <c r="R100" s="166"/>
      <c r="S100" s="167"/>
      <c r="T100" s="181" t="s">
        <v>336</v>
      </c>
      <c r="U100" s="152" t="s">
        <v>331</v>
      </c>
      <c r="V100" s="69">
        <f>(I91*29+J91)+(I91*28+J91)</f>
        <v>5743</v>
      </c>
      <c r="W100" s="68">
        <f t="shared" si="21"/>
        <v>478.58333333333331</v>
      </c>
      <c r="X100" s="172" t="e">
        <f>+#REF!+W100</f>
        <v>#REF!</v>
      </c>
      <c r="Y100" s="172"/>
    </row>
    <row r="101" spans="1:25" s="13" customFormat="1" ht="15" customHeight="1" x14ac:dyDescent="0.3">
      <c r="A101" s="22"/>
      <c r="B101" s="22"/>
      <c r="C101" s="177"/>
      <c r="D101" s="177"/>
      <c r="E101" s="177"/>
      <c r="F101" s="177"/>
      <c r="G101" s="177"/>
      <c r="H101" s="177"/>
      <c r="I101" s="191"/>
      <c r="J101" s="175"/>
      <c r="K101" s="175"/>
      <c r="L101" s="61"/>
      <c r="M101" s="61"/>
      <c r="N101" s="188"/>
      <c r="O101" s="19"/>
      <c r="P101" s="182"/>
      <c r="Q101" s="164"/>
      <c r="R101" s="168"/>
      <c r="S101" s="169"/>
      <c r="T101" s="182"/>
      <c r="U101" s="153"/>
      <c r="V101" s="60"/>
      <c r="W101" s="67"/>
      <c r="X101" s="173"/>
      <c r="Y101" s="198"/>
    </row>
    <row r="102" spans="1:25" s="13" customFormat="1" ht="31.5" customHeight="1" x14ac:dyDescent="0.3">
      <c r="A102" s="22"/>
      <c r="B102" s="22"/>
      <c r="C102" s="178"/>
      <c r="D102" s="178"/>
      <c r="E102" s="178"/>
      <c r="F102" s="178"/>
      <c r="G102" s="178"/>
      <c r="H102" s="178"/>
      <c r="I102" s="192"/>
      <c r="J102" s="26" t="s">
        <v>192</v>
      </c>
      <c r="K102" s="26" t="s">
        <v>82</v>
      </c>
      <c r="L102" s="62"/>
      <c r="M102" s="62"/>
      <c r="N102" s="189"/>
      <c r="O102" s="19" t="s">
        <v>153</v>
      </c>
      <c r="P102" s="183"/>
      <c r="Q102" s="165"/>
      <c r="R102" s="170"/>
      <c r="S102" s="171"/>
      <c r="T102" s="183"/>
      <c r="U102" s="148" t="s">
        <v>332</v>
      </c>
      <c r="V102" s="60"/>
      <c r="W102" s="67"/>
      <c r="X102" s="173"/>
      <c r="Y102" s="198"/>
    </row>
    <row r="103" spans="1:25" s="13" customFormat="1" ht="15" customHeight="1" x14ac:dyDescent="0.3">
      <c r="A103" s="22"/>
      <c r="B103" s="22"/>
      <c r="C103" s="27">
        <f>C91+1</f>
        <v>75</v>
      </c>
      <c r="D103" s="28">
        <v>9901351286</v>
      </c>
      <c r="E103" s="29" t="s">
        <v>278</v>
      </c>
      <c r="F103" s="36" t="s">
        <v>53</v>
      </c>
      <c r="G103" s="36" t="s">
        <v>88</v>
      </c>
      <c r="H103" s="142" t="s">
        <v>201</v>
      </c>
      <c r="I103" s="47">
        <v>72.540000000000006</v>
      </c>
      <c r="J103" s="33">
        <v>801.26</v>
      </c>
      <c r="K103" s="34">
        <v>250</v>
      </c>
      <c r="L103" s="34">
        <f>+I103*31</f>
        <v>2248.7400000000002</v>
      </c>
      <c r="M103" s="34">
        <f>+J103+K103</f>
        <v>1051.26</v>
      </c>
      <c r="N103" s="35">
        <f t="shared" ref="N103:N136" si="23">(I103*29+J103) +(I103*28+J103)+(I103*31+J103)+(I103*30+J103)+(I103*31+J103)+(I103*30+J103)</f>
        <v>17792.219999999998</v>
      </c>
      <c r="O103" s="19" t="s">
        <v>154</v>
      </c>
      <c r="P103" s="55">
        <f>N103/12</f>
        <v>1482.6849999999997</v>
      </c>
      <c r="Q103" s="51"/>
      <c r="R103" s="2"/>
      <c r="S103" s="2"/>
      <c r="T103" s="53">
        <f t="shared" ref="T103:T136" si="24">(I103*29+J103)</f>
        <v>2904.92</v>
      </c>
      <c r="U103" s="149">
        <v>237.77</v>
      </c>
      <c r="V103" s="60"/>
      <c r="W103" s="67"/>
      <c r="X103" s="173"/>
      <c r="Y103" s="198"/>
    </row>
    <row r="104" spans="1:25" ht="16.5" x14ac:dyDescent="0.3">
      <c r="A104" s="22"/>
      <c r="B104" s="23"/>
      <c r="C104" s="27">
        <f>C103+1</f>
        <v>76</v>
      </c>
      <c r="D104" s="28">
        <v>9901534439</v>
      </c>
      <c r="E104" s="29" t="s">
        <v>279</v>
      </c>
      <c r="F104" s="42" t="s">
        <v>53</v>
      </c>
      <c r="G104" s="36" t="s">
        <v>104</v>
      </c>
      <c r="H104" s="143" t="s">
        <v>196</v>
      </c>
      <c r="I104" s="32">
        <v>72.540000000000006</v>
      </c>
      <c r="J104" s="33">
        <v>801.26</v>
      </c>
      <c r="K104" s="34">
        <v>250</v>
      </c>
      <c r="L104" s="34">
        <f t="shared" ref="L104:L136" si="25">+I104*31</f>
        <v>2248.7400000000002</v>
      </c>
      <c r="M104" s="34">
        <f t="shared" ref="M104:M136" si="26">+J104+K104</f>
        <v>1051.26</v>
      </c>
      <c r="N104" s="35">
        <f t="shared" si="23"/>
        <v>17792.219999999998</v>
      </c>
      <c r="O104" s="19" t="s">
        <v>155</v>
      </c>
      <c r="P104" s="55">
        <f t="shared" ref="P104:P136" si="27">N104/12</f>
        <v>1482.6849999999997</v>
      </c>
      <c r="Q104" s="51"/>
      <c r="T104" s="53">
        <f t="shared" si="24"/>
        <v>2904.92</v>
      </c>
      <c r="U104" s="149">
        <v>237.77</v>
      </c>
      <c r="V104" s="60"/>
      <c r="W104" s="67"/>
      <c r="X104" s="173"/>
      <c r="Y104" s="198"/>
    </row>
    <row r="105" spans="1:25" ht="20.25" customHeight="1" x14ac:dyDescent="0.3">
      <c r="A105" s="22"/>
      <c r="B105" s="23"/>
      <c r="C105" s="27">
        <f t="shared" ref="C105:C136" si="28">C104+1</f>
        <v>77</v>
      </c>
      <c r="D105" s="28">
        <v>9901433970</v>
      </c>
      <c r="E105" s="29" t="s">
        <v>280</v>
      </c>
      <c r="F105" s="36" t="s">
        <v>53</v>
      </c>
      <c r="G105" s="36" t="s">
        <v>195</v>
      </c>
      <c r="H105" s="136" t="s">
        <v>76</v>
      </c>
      <c r="I105" s="47">
        <v>72.540000000000006</v>
      </c>
      <c r="J105" s="33">
        <v>801.26</v>
      </c>
      <c r="K105" s="34">
        <v>250</v>
      </c>
      <c r="L105" s="34">
        <f t="shared" si="25"/>
        <v>2248.7400000000002</v>
      </c>
      <c r="M105" s="34">
        <f t="shared" si="26"/>
        <v>1051.26</v>
      </c>
      <c r="N105" s="35">
        <f t="shared" si="23"/>
        <v>17792.219999999998</v>
      </c>
      <c r="O105" s="19" t="s">
        <v>156</v>
      </c>
      <c r="P105" s="55">
        <f t="shared" si="27"/>
        <v>1482.6849999999997</v>
      </c>
      <c r="T105" s="53">
        <f t="shared" si="24"/>
        <v>2904.92</v>
      </c>
      <c r="U105" s="149">
        <v>237.77</v>
      </c>
      <c r="V105" s="60"/>
      <c r="W105" s="67"/>
      <c r="X105" s="173"/>
      <c r="Y105" s="198"/>
    </row>
    <row r="106" spans="1:25" ht="15.75" customHeight="1" x14ac:dyDescent="0.3">
      <c r="A106" s="22"/>
      <c r="B106" s="23"/>
      <c r="C106" s="27">
        <f t="shared" si="28"/>
        <v>78</v>
      </c>
      <c r="D106" s="28">
        <v>9901377122</v>
      </c>
      <c r="E106" s="29" t="s">
        <v>281</v>
      </c>
      <c r="F106" s="36" t="s">
        <v>53</v>
      </c>
      <c r="G106" s="36" t="s">
        <v>195</v>
      </c>
      <c r="H106" s="139" t="s">
        <v>30</v>
      </c>
      <c r="I106" s="47">
        <v>72.540000000000006</v>
      </c>
      <c r="J106" s="33">
        <v>801.26</v>
      </c>
      <c r="K106" s="34">
        <v>250</v>
      </c>
      <c r="L106" s="34">
        <f t="shared" si="25"/>
        <v>2248.7400000000002</v>
      </c>
      <c r="M106" s="34">
        <f t="shared" si="26"/>
        <v>1051.26</v>
      </c>
      <c r="N106" s="35">
        <f t="shared" si="23"/>
        <v>17792.219999999998</v>
      </c>
      <c r="O106" s="19" t="s">
        <v>157</v>
      </c>
      <c r="P106" s="55">
        <f t="shared" si="27"/>
        <v>1482.6849999999997</v>
      </c>
      <c r="T106" s="53">
        <f t="shared" si="24"/>
        <v>2904.92</v>
      </c>
      <c r="U106" s="149">
        <v>237.77</v>
      </c>
      <c r="V106" s="154" t="s">
        <v>323</v>
      </c>
      <c r="W106" s="154" t="s">
        <v>321</v>
      </c>
      <c r="X106" s="157" t="s">
        <v>322</v>
      </c>
      <c r="Y106" s="158"/>
    </row>
    <row r="107" spans="1:25" ht="16.5" x14ac:dyDescent="0.3">
      <c r="A107" s="22"/>
      <c r="B107" s="23"/>
      <c r="C107" s="27">
        <f t="shared" si="28"/>
        <v>79</v>
      </c>
      <c r="D107" s="28">
        <v>9901389098</v>
      </c>
      <c r="E107" s="29" t="s">
        <v>282</v>
      </c>
      <c r="F107" s="36" t="s">
        <v>53</v>
      </c>
      <c r="G107" s="36" t="s">
        <v>195</v>
      </c>
      <c r="H107" s="139" t="s">
        <v>31</v>
      </c>
      <c r="I107" s="47">
        <v>72.540000000000006</v>
      </c>
      <c r="J107" s="33">
        <v>801.26</v>
      </c>
      <c r="K107" s="34">
        <v>250</v>
      </c>
      <c r="L107" s="34">
        <f t="shared" si="25"/>
        <v>2248.7400000000002</v>
      </c>
      <c r="M107" s="34">
        <f t="shared" si="26"/>
        <v>1051.26</v>
      </c>
      <c r="N107" s="35">
        <f t="shared" si="23"/>
        <v>17792.219999999998</v>
      </c>
      <c r="O107" s="19" t="s">
        <v>158</v>
      </c>
      <c r="P107" s="55">
        <f t="shared" si="27"/>
        <v>1482.6849999999997</v>
      </c>
      <c r="T107" s="53">
        <f t="shared" si="24"/>
        <v>2904.92</v>
      </c>
      <c r="U107" s="149">
        <v>237.77</v>
      </c>
      <c r="V107" s="155"/>
      <c r="W107" s="155"/>
      <c r="X107" s="159"/>
      <c r="Y107" s="160"/>
    </row>
    <row r="108" spans="1:25" ht="16.5" x14ac:dyDescent="0.3">
      <c r="A108" s="22"/>
      <c r="B108" s="23"/>
      <c r="C108" s="27">
        <f t="shared" si="28"/>
        <v>80</v>
      </c>
      <c r="D108" s="28">
        <v>990099346</v>
      </c>
      <c r="E108" s="29" t="s">
        <v>283</v>
      </c>
      <c r="F108" s="36" t="s">
        <v>53</v>
      </c>
      <c r="G108" s="36" t="s">
        <v>89</v>
      </c>
      <c r="H108" s="136" t="s">
        <v>54</v>
      </c>
      <c r="I108" s="47">
        <v>72.540000000000006</v>
      </c>
      <c r="J108" s="33">
        <v>801.26</v>
      </c>
      <c r="K108" s="34">
        <v>250</v>
      </c>
      <c r="L108" s="34">
        <f t="shared" si="25"/>
        <v>2248.7400000000002</v>
      </c>
      <c r="M108" s="34">
        <f t="shared" si="26"/>
        <v>1051.26</v>
      </c>
      <c r="N108" s="35">
        <f t="shared" si="23"/>
        <v>17792.219999999998</v>
      </c>
      <c r="O108" s="19" t="s">
        <v>159</v>
      </c>
      <c r="P108" s="55">
        <f t="shared" si="27"/>
        <v>1482.6849999999997</v>
      </c>
      <c r="T108" s="53">
        <f t="shared" si="24"/>
        <v>2904.92</v>
      </c>
      <c r="U108" s="149">
        <v>237.77</v>
      </c>
      <c r="V108" s="156"/>
      <c r="W108" s="156"/>
      <c r="X108" s="161"/>
      <c r="Y108" s="162"/>
    </row>
    <row r="109" spans="1:25" ht="16.5" x14ac:dyDescent="0.3">
      <c r="A109" s="22"/>
      <c r="B109" s="23"/>
      <c r="C109" s="27">
        <f t="shared" si="28"/>
        <v>81</v>
      </c>
      <c r="D109" s="28">
        <v>9901433915</v>
      </c>
      <c r="E109" s="29" t="s">
        <v>284</v>
      </c>
      <c r="F109" s="36" t="s">
        <v>53</v>
      </c>
      <c r="G109" s="36" t="s">
        <v>89</v>
      </c>
      <c r="H109" s="136" t="s">
        <v>55</v>
      </c>
      <c r="I109" s="47">
        <v>72.540000000000006</v>
      </c>
      <c r="J109" s="33">
        <v>801.26</v>
      </c>
      <c r="K109" s="34">
        <v>250</v>
      </c>
      <c r="L109" s="34">
        <f t="shared" si="25"/>
        <v>2248.7400000000002</v>
      </c>
      <c r="M109" s="34">
        <f t="shared" si="26"/>
        <v>1051.26</v>
      </c>
      <c r="N109" s="35">
        <f t="shared" si="23"/>
        <v>17792.219999999998</v>
      </c>
      <c r="O109" s="19" t="s">
        <v>160</v>
      </c>
      <c r="P109" s="55">
        <f t="shared" si="27"/>
        <v>1482.6849999999997</v>
      </c>
      <c r="T109" s="53">
        <f t="shared" si="24"/>
        <v>2904.92</v>
      </c>
      <c r="U109" s="149">
        <v>237.77</v>
      </c>
      <c r="V109" s="69">
        <f t="shared" ref="V109:V120" si="29">(I103*29+J103)+(I103*28+J103)</f>
        <v>5737.3</v>
      </c>
      <c r="W109" s="68">
        <f t="shared" si="21"/>
        <v>478.10833333333335</v>
      </c>
      <c r="X109" s="199" t="e">
        <f>+#REF!+W109</f>
        <v>#REF!</v>
      </c>
      <c r="Y109" s="200"/>
    </row>
    <row r="110" spans="1:25" ht="16.5" x14ac:dyDescent="0.3">
      <c r="A110" s="22"/>
      <c r="B110" s="23"/>
      <c r="C110" s="27">
        <f t="shared" si="28"/>
        <v>82</v>
      </c>
      <c r="D110" s="28">
        <v>990099268</v>
      </c>
      <c r="E110" s="29" t="s">
        <v>285</v>
      </c>
      <c r="F110" s="36" t="s">
        <v>53</v>
      </c>
      <c r="G110" s="36" t="s">
        <v>89</v>
      </c>
      <c r="H110" s="136" t="s">
        <v>56</v>
      </c>
      <c r="I110" s="47">
        <v>72.540000000000006</v>
      </c>
      <c r="J110" s="33">
        <v>801.26</v>
      </c>
      <c r="K110" s="34">
        <v>250</v>
      </c>
      <c r="L110" s="34">
        <f t="shared" si="25"/>
        <v>2248.7400000000002</v>
      </c>
      <c r="M110" s="34">
        <f t="shared" si="26"/>
        <v>1051.26</v>
      </c>
      <c r="N110" s="35">
        <f t="shared" si="23"/>
        <v>17792.219999999998</v>
      </c>
      <c r="O110" s="19" t="s">
        <v>161</v>
      </c>
      <c r="P110" s="55">
        <f t="shared" si="27"/>
        <v>1482.6849999999997</v>
      </c>
      <c r="T110" s="53">
        <f t="shared" si="24"/>
        <v>2904.92</v>
      </c>
      <c r="U110" s="149">
        <v>237.77</v>
      </c>
      <c r="V110" s="69">
        <f t="shared" si="29"/>
        <v>5737.3</v>
      </c>
      <c r="W110" s="68">
        <f t="shared" si="21"/>
        <v>478.10833333333335</v>
      </c>
      <c r="X110" s="199" t="e">
        <f>+#REF!+W110</f>
        <v>#REF!</v>
      </c>
      <c r="Y110" s="200"/>
    </row>
    <row r="111" spans="1:25" ht="16.5" x14ac:dyDescent="0.3">
      <c r="A111" s="22"/>
      <c r="B111" s="23"/>
      <c r="C111" s="27">
        <f t="shared" si="28"/>
        <v>83</v>
      </c>
      <c r="D111" s="28">
        <v>9901433919</v>
      </c>
      <c r="E111" s="29" t="s">
        <v>286</v>
      </c>
      <c r="F111" s="36" t="s">
        <v>53</v>
      </c>
      <c r="G111" s="36" t="s">
        <v>89</v>
      </c>
      <c r="H111" s="136" t="s">
        <v>57</v>
      </c>
      <c r="I111" s="47">
        <v>72.540000000000006</v>
      </c>
      <c r="J111" s="33">
        <v>801.26</v>
      </c>
      <c r="K111" s="34">
        <v>250</v>
      </c>
      <c r="L111" s="34">
        <f t="shared" si="25"/>
        <v>2248.7400000000002</v>
      </c>
      <c r="M111" s="34">
        <f t="shared" si="26"/>
        <v>1051.26</v>
      </c>
      <c r="N111" s="35">
        <f t="shared" si="23"/>
        <v>17792.219999999998</v>
      </c>
      <c r="O111" s="19" t="s">
        <v>162</v>
      </c>
      <c r="P111" s="55">
        <f t="shared" si="27"/>
        <v>1482.6849999999997</v>
      </c>
      <c r="T111" s="53">
        <f t="shared" si="24"/>
        <v>2904.92</v>
      </c>
      <c r="U111" s="149">
        <v>237.77</v>
      </c>
      <c r="V111" s="69">
        <f t="shared" si="29"/>
        <v>5737.3</v>
      </c>
      <c r="W111" s="68">
        <f t="shared" si="21"/>
        <v>478.10833333333335</v>
      </c>
      <c r="X111" s="199" t="e">
        <f>+#REF!+W111</f>
        <v>#REF!</v>
      </c>
      <c r="Y111" s="200"/>
    </row>
    <row r="112" spans="1:25" ht="16.5" x14ac:dyDescent="0.3">
      <c r="A112" s="22"/>
      <c r="B112" s="23"/>
      <c r="C112" s="27">
        <f t="shared" si="28"/>
        <v>84</v>
      </c>
      <c r="D112" s="28">
        <v>9901433922</v>
      </c>
      <c r="E112" s="29" t="s">
        <v>287</v>
      </c>
      <c r="F112" s="36" t="s">
        <v>53</v>
      </c>
      <c r="G112" s="36" t="s">
        <v>89</v>
      </c>
      <c r="H112" s="136" t="s">
        <v>58</v>
      </c>
      <c r="I112" s="47">
        <v>72.540000000000006</v>
      </c>
      <c r="J112" s="33">
        <v>801.26</v>
      </c>
      <c r="K112" s="34">
        <v>250</v>
      </c>
      <c r="L112" s="34">
        <f t="shared" si="25"/>
        <v>2248.7400000000002</v>
      </c>
      <c r="M112" s="34">
        <f t="shared" si="26"/>
        <v>1051.26</v>
      </c>
      <c r="N112" s="35">
        <f t="shared" si="23"/>
        <v>17792.219999999998</v>
      </c>
      <c r="O112" s="19" t="s">
        <v>163</v>
      </c>
      <c r="P112" s="55">
        <f t="shared" si="27"/>
        <v>1482.6849999999997</v>
      </c>
      <c r="T112" s="53">
        <f t="shared" si="24"/>
        <v>2904.92</v>
      </c>
      <c r="U112" s="149">
        <v>237.77</v>
      </c>
      <c r="V112" s="69">
        <f t="shared" si="29"/>
        <v>5737.3</v>
      </c>
      <c r="W112" s="68">
        <f t="shared" si="21"/>
        <v>478.10833333333335</v>
      </c>
      <c r="X112" s="199" t="e">
        <f>+#REF!+W112</f>
        <v>#REF!</v>
      </c>
      <c r="Y112" s="200"/>
    </row>
    <row r="113" spans="1:25" ht="16.5" x14ac:dyDescent="0.3">
      <c r="A113" s="22"/>
      <c r="B113" s="23"/>
      <c r="C113" s="27">
        <f t="shared" si="28"/>
        <v>85</v>
      </c>
      <c r="D113" s="28">
        <v>9901433923</v>
      </c>
      <c r="E113" s="29" t="s">
        <v>288</v>
      </c>
      <c r="F113" s="36" t="s">
        <v>53</v>
      </c>
      <c r="G113" s="36" t="s">
        <v>89</v>
      </c>
      <c r="H113" s="136" t="s">
        <v>59</v>
      </c>
      <c r="I113" s="47">
        <v>72.540000000000006</v>
      </c>
      <c r="J113" s="33">
        <v>801.26</v>
      </c>
      <c r="K113" s="34">
        <v>250</v>
      </c>
      <c r="L113" s="34">
        <f t="shared" si="25"/>
        <v>2248.7400000000002</v>
      </c>
      <c r="M113" s="34">
        <f t="shared" si="26"/>
        <v>1051.26</v>
      </c>
      <c r="N113" s="35">
        <f t="shared" si="23"/>
        <v>17792.219999999998</v>
      </c>
      <c r="O113" s="19" t="s">
        <v>164</v>
      </c>
      <c r="P113" s="55">
        <f t="shared" si="27"/>
        <v>1482.6849999999997</v>
      </c>
      <c r="T113" s="53">
        <f t="shared" si="24"/>
        <v>2904.92</v>
      </c>
      <c r="U113" s="149">
        <v>237.77</v>
      </c>
      <c r="V113" s="69">
        <f t="shared" si="29"/>
        <v>5737.3</v>
      </c>
      <c r="W113" s="68">
        <f t="shared" si="21"/>
        <v>478.10833333333335</v>
      </c>
      <c r="X113" s="199" t="e">
        <f>+#REF!+W113</f>
        <v>#REF!</v>
      </c>
      <c r="Y113" s="200"/>
    </row>
    <row r="114" spans="1:25" ht="16.5" x14ac:dyDescent="0.3">
      <c r="A114" s="22"/>
      <c r="B114" s="23"/>
      <c r="C114" s="27">
        <f t="shared" si="28"/>
        <v>86</v>
      </c>
      <c r="D114" s="28">
        <v>9901433924</v>
      </c>
      <c r="E114" s="29" t="s">
        <v>289</v>
      </c>
      <c r="F114" s="36" t="s">
        <v>53</v>
      </c>
      <c r="G114" s="36" t="s">
        <v>89</v>
      </c>
      <c r="H114" s="136" t="s">
        <v>60</v>
      </c>
      <c r="I114" s="47">
        <v>72.540000000000006</v>
      </c>
      <c r="J114" s="33">
        <v>801.26</v>
      </c>
      <c r="K114" s="34">
        <v>250</v>
      </c>
      <c r="L114" s="34">
        <f t="shared" si="25"/>
        <v>2248.7400000000002</v>
      </c>
      <c r="M114" s="34">
        <f t="shared" si="26"/>
        <v>1051.26</v>
      </c>
      <c r="N114" s="35">
        <f t="shared" si="23"/>
        <v>17792.219999999998</v>
      </c>
      <c r="O114" s="19" t="s">
        <v>165</v>
      </c>
      <c r="P114" s="55">
        <f t="shared" si="27"/>
        <v>1482.6849999999997</v>
      </c>
      <c r="T114" s="53">
        <f t="shared" si="24"/>
        <v>2904.92</v>
      </c>
      <c r="U114" s="149">
        <v>237.77</v>
      </c>
      <c r="V114" s="69">
        <f t="shared" si="29"/>
        <v>5737.3</v>
      </c>
      <c r="W114" s="68">
        <f t="shared" si="21"/>
        <v>478.10833333333335</v>
      </c>
      <c r="X114" s="199" t="e">
        <f>+#REF!+W114</f>
        <v>#REF!</v>
      </c>
      <c r="Y114" s="200"/>
    </row>
    <row r="115" spans="1:25" ht="16.5" x14ac:dyDescent="0.3">
      <c r="A115" s="22"/>
      <c r="B115" s="23"/>
      <c r="C115" s="27">
        <f t="shared" si="28"/>
        <v>87</v>
      </c>
      <c r="D115" s="28">
        <v>9901433925</v>
      </c>
      <c r="E115" s="29" t="s">
        <v>290</v>
      </c>
      <c r="F115" s="36" t="s">
        <v>53</v>
      </c>
      <c r="G115" s="36" t="s">
        <v>89</v>
      </c>
      <c r="H115" s="136" t="s">
        <v>61</v>
      </c>
      <c r="I115" s="47">
        <v>72.540000000000006</v>
      </c>
      <c r="J115" s="33">
        <v>801.26</v>
      </c>
      <c r="K115" s="34">
        <v>250</v>
      </c>
      <c r="L115" s="34">
        <f t="shared" si="25"/>
        <v>2248.7400000000002</v>
      </c>
      <c r="M115" s="34">
        <f t="shared" si="26"/>
        <v>1051.26</v>
      </c>
      <c r="N115" s="35">
        <f t="shared" si="23"/>
        <v>17792.219999999998</v>
      </c>
      <c r="O115" s="19" t="s">
        <v>166</v>
      </c>
      <c r="P115" s="55">
        <f t="shared" si="27"/>
        <v>1482.6849999999997</v>
      </c>
      <c r="T115" s="53">
        <f t="shared" si="24"/>
        <v>2904.92</v>
      </c>
      <c r="U115" s="149">
        <v>237.77</v>
      </c>
      <c r="V115" s="69">
        <f t="shared" si="29"/>
        <v>5737.3</v>
      </c>
      <c r="W115" s="68">
        <f t="shared" si="21"/>
        <v>478.10833333333335</v>
      </c>
      <c r="X115" s="199" t="e">
        <f>+#REF!+W115</f>
        <v>#REF!</v>
      </c>
      <c r="Y115" s="200"/>
    </row>
    <row r="116" spans="1:25" ht="16.5" x14ac:dyDescent="0.3">
      <c r="A116" s="22"/>
      <c r="B116" s="23"/>
      <c r="C116" s="27">
        <f t="shared" si="28"/>
        <v>88</v>
      </c>
      <c r="D116" s="28">
        <v>9901433927</v>
      </c>
      <c r="E116" s="29" t="s">
        <v>291</v>
      </c>
      <c r="F116" s="36" t="s">
        <v>53</v>
      </c>
      <c r="G116" s="36" t="s">
        <v>89</v>
      </c>
      <c r="H116" s="144" t="s">
        <v>62</v>
      </c>
      <c r="I116" s="47">
        <v>72.540000000000006</v>
      </c>
      <c r="J116" s="33">
        <v>801.26</v>
      </c>
      <c r="K116" s="34">
        <v>250</v>
      </c>
      <c r="L116" s="34">
        <f t="shared" si="25"/>
        <v>2248.7400000000002</v>
      </c>
      <c r="M116" s="34">
        <f t="shared" si="26"/>
        <v>1051.26</v>
      </c>
      <c r="N116" s="35">
        <f t="shared" si="23"/>
        <v>17792.219999999998</v>
      </c>
      <c r="O116" s="19"/>
      <c r="P116" s="55">
        <f t="shared" si="27"/>
        <v>1482.6849999999997</v>
      </c>
      <c r="T116" s="53">
        <f t="shared" si="24"/>
        <v>2904.92</v>
      </c>
      <c r="U116" s="149">
        <v>237.77</v>
      </c>
      <c r="V116" s="69">
        <f t="shared" si="29"/>
        <v>5737.3</v>
      </c>
      <c r="W116" s="68">
        <f t="shared" si="21"/>
        <v>478.10833333333335</v>
      </c>
      <c r="X116" s="199" t="e">
        <f>+#REF!+W116</f>
        <v>#REF!</v>
      </c>
      <c r="Y116" s="200"/>
    </row>
    <row r="117" spans="1:25" ht="16.5" x14ac:dyDescent="0.3">
      <c r="A117" s="22"/>
      <c r="B117" s="23"/>
      <c r="C117" s="27">
        <f t="shared" si="28"/>
        <v>89</v>
      </c>
      <c r="D117" s="28">
        <v>990099333</v>
      </c>
      <c r="E117" s="29" t="s">
        <v>292</v>
      </c>
      <c r="F117" s="36" t="s">
        <v>53</v>
      </c>
      <c r="G117" s="36" t="s">
        <v>89</v>
      </c>
      <c r="H117" s="139" t="s">
        <v>64</v>
      </c>
      <c r="I117" s="47">
        <v>72.540000000000006</v>
      </c>
      <c r="J117" s="33">
        <v>801.26</v>
      </c>
      <c r="K117" s="34">
        <v>250</v>
      </c>
      <c r="L117" s="34">
        <f t="shared" si="25"/>
        <v>2248.7400000000002</v>
      </c>
      <c r="M117" s="34">
        <f t="shared" si="26"/>
        <v>1051.26</v>
      </c>
      <c r="N117" s="35">
        <f t="shared" si="23"/>
        <v>17792.219999999998</v>
      </c>
      <c r="O117" s="19"/>
      <c r="P117" s="55">
        <f t="shared" si="27"/>
        <v>1482.6849999999997</v>
      </c>
      <c r="T117" s="53">
        <f t="shared" si="24"/>
        <v>2904.92</v>
      </c>
      <c r="U117" s="149">
        <v>237.77</v>
      </c>
      <c r="V117" s="69">
        <f t="shared" si="29"/>
        <v>5737.3</v>
      </c>
      <c r="W117" s="68">
        <f t="shared" si="21"/>
        <v>478.10833333333335</v>
      </c>
      <c r="X117" s="199" t="e">
        <f>+#REF!+W117</f>
        <v>#REF!</v>
      </c>
      <c r="Y117" s="200"/>
    </row>
    <row r="118" spans="1:25" ht="16.5" x14ac:dyDescent="0.3">
      <c r="A118" s="22"/>
      <c r="B118" s="23"/>
      <c r="C118" s="27">
        <f t="shared" si="28"/>
        <v>90</v>
      </c>
      <c r="D118" s="28">
        <v>9901351185</v>
      </c>
      <c r="E118" s="29" t="s">
        <v>293</v>
      </c>
      <c r="F118" s="36" t="s">
        <v>53</v>
      </c>
      <c r="G118" s="36" t="s">
        <v>89</v>
      </c>
      <c r="H118" s="137" t="s">
        <v>65</v>
      </c>
      <c r="I118" s="47">
        <v>72.540000000000006</v>
      </c>
      <c r="J118" s="33">
        <v>801.26</v>
      </c>
      <c r="K118" s="34">
        <v>250</v>
      </c>
      <c r="L118" s="34">
        <f t="shared" si="25"/>
        <v>2248.7400000000002</v>
      </c>
      <c r="M118" s="34">
        <f t="shared" si="26"/>
        <v>1051.26</v>
      </c>
      <c r="N118" s="35">
        <f t="shared" si="23"/>
        <v>17792.219999999998</v>
      </c>
      <c r="O118" s="19"/>
      <c r="P118" s="55">
        <f t="shared" si="27"/>
        <v>1482.6849999999997</v>
      </c>
      <c r="T118" s="53">
        <f t="shared" si="24"/>
        <v>2904.92</v>
      </c>
      <c r="U118" s="149">
        <v>237.77</v>
      </c>
      <c r="V118" s="69">
        <f t="shared" si="29"/>
        <v>5737.3</v>
      </c>
      <c r="W118" s="68">
        <f t="shared" si="21"/>
        <v>478.10833333333335</v>
      </c>
      <c r="X118" s="199" t="e">
        <f>+#REF!+W118</f>
        <v>#REF!</v>
      </c>
      <c r="Y118" s="200"/>
    </row>
    <row r="119" spans="1:25" ht="16.5" x14ac:dyDescent="0.3">
      <c r="A119" s="22"/>
      <c r="B119" s="23"/>
      <c r="C119" s="27">
        <f t="shared" si="28"/>
        <v>91</v>
      </c>
      <c r="D119" s="28">
        <v>9901361506</v>
      </c>
      <c r="E119" s="29" t="s">
        <v>294</v>
      </c>
      <c r="F119" s="36" t="s">
        <v>53</v>
      </c>
      <c r="G119" s="36" t="s">
        <v>89</v>
      </c>
      <c r="H119" s="137" t="s">
        <v>66</v>
      </c>
      <c r="I119" s="47">
        <v>72.540000000000006</v>
      </c>
      <c r="J119" s="33">
        <v>801.26</v>
      </c>
      <c r="K119" s="34">
        <v>250</v>
      </c>
      <c r="L119" s="34">
        <f t="shared" si="25"/>
        <v>2248.7400000000002</v>
      </c>
      <c r="M119" s="34">
        <f t="shared" si="26"/>
        <v>1051.26</v>
      </c>
      <c r="N119" s="35">
        <f t="shared" si="23"/>
        <v>17792.219999999998</v>
      </c>
      <c r="O119" s="19"/>
      <c r="P119" s="55">
        <f t="shared" si="27"/>
        <v>1482.6849999999997</v>
      </c>
      <c r="T119" s="53">
        <f t="shared" si="24"/>
        <v>2904.92</v>
      </c>
      <c r="U119" s="149">
        <v>237.77</v>
      </c>
      <c r="V119" s="69">
        <f t="shared" si="29"/>
        <v>5737.3</v>
      </c>
      <c r="W119" s="68">
        <f t="shared" si="21"/>
        <v>478.10833333333335</v>
      </c>
      <c r="X119" s="199" t="e">
        <f>+#REF!+W119</f>
        <v>#REF!</v>
      </c>
      <c r="Y119" s="200"/>
    </row>
    <row r="120" spans="1:25" ht="16.5" x14ac:dyDescent="0.3">
      <c r="A120" s="22"/>
      <c r="B120" s="23"/>
      <c r="C120" s="27">
        <f t="shared" si="28"/>
        <v>92</v>
      </c>
      <c r="D120" s="28">
        <v>9901451093</v>
      </c>
      <c r="E120" s="29" t="s">
        <v>295</v>
      </c>
      <c r="F120" s="36" t="s">
        <v>53</v>
      </c>
      <c r="G120" s="36" t="s">
        <v>89</v>
      </c>
      <c r="H120" s="137" t="s">
        <v>67</v>
      </c>
      <c r="I120" s="47">
        <v>72.540000000000006</v>
      </c>
      <c r="J120" s="33">
        <v>801.26</v>
      </c>
      <c r="K120" s="34">
        <v>250</v>
      </c>
      <c r="L120" s="34">
        <f t="shared" si="25"/>
        <v>2248.7400000000002</v>
      </c>
      <c r="M120" s="34">
        <f t="shared" si="26"/>
        <v>1051.26</v>
      </c>
      <c r="N120" s="35">
        <f t="shared" si="23"/>
        <v>17792.219999999998</v>
      </c>
      <c r="O120" s="19"/>
      <c r="P120" s="55">
        <f t="shared" si="27"/>
        <v>1482.6849999999997</v>
      </c>
      <c r="T120" s="53">
        <f t="shared" si="24"/>
        <v>2904.92</v>
      </c>
      <c r="U120" s="149">
        <v>237.77</v>
      </c>
      <c r="V120" s="69">
        <f t="shared" si="29"/>
        <v>5737.3</v>
      </c>
      <c r="W120" s="68">
        <f t="shared" si="21"/>
        <v>478.10833333333335</v>
      </c>
      <c r="X120" s="199" t="e">
        <f>+#REF!+W120</f>
        <v>#REF!</v>
      </c>
      <c r="Y120" s="200"/>
    </row>
    <row r="121" spans="1:25" ht="16.5" x14ac:dyDescent="0.3">
      <c r="A121" s="22"/>
      <c r="B121" s="23"/>
      <c r="C121" s="27">
        <f t="shared" si="28"/>
        <v>93</v>
      </c>
      <c r="D121" s="28">
        <v>9901494527</v>
      </c>
      <c r="E121" s="29" t="s">
        <v>296</v>
      </c>
      <c r="F121" s="36" t="s">
        <v>53</v>
      </c>
      <c r="G121" s="36" t="s">
        <v>89</v>
      </c>
      <c r="H121" s="137" t="s">
        <v>197</v>
      </c>
      <c r="I121" s="47">
        <v>72.540000000000006</v>
      </c>
      <c r="J121" s="33">
        <v>801.26</v>
      </c>
      <c r="K121" s="34">
        <v>250</v>
      </c>
      <c r="L121" s="34">
        <f t="shared" si="25"/>
        <v>2248.7400000000002</v>
      </c>
      <c r="M121" s="34">
        <f t="shared" si="26"/>
        <v>1051.26</v>
      </c>
      <c r="N121" s="35">
        <f t="shared" si="23"/>
        <v>17792.219999999998</v>
      </c>
      <c r="O121" s="19"/>
      <c r="P121" s="55">
        <f t="shared" si="27"/>
        <v>1482.6849999999997</v>
      </c>
      <c r="T121" s="53">
        <f t="shared" si="24"/>
        <v>2904.92</v>
      </c>
      <c r="U121" s="149">
        <v>237.77</v>
      </c>
      <c r="V121" s="69">
        <f>(I116*29+J116)+(I116*28+J116)</f>
        <v>5737.3</v>
      </c>
      <c r="W121" s="68">
        <f t="shared" si="21"/>
        <v>478.10833333333335</v>
      </c>
      <c r="X121" s="199" t="e">
        <f>+#REF!+W121</f>
        <v>#REF!</v>
      </c>
      <c r="Y121" s="200"/>
    </row>
    <row r="122" spans="1:25" ht="16.5" x14ac:dyDescent="0.3">
      <c r="A122" s="22"/>
      <c r="B122" s="23"/>
      <c r="C122" s="27">
        <f t="shared" si="28"/>
        <v>94</v>
      </c>
      <c r="D122" s="28">
        <v>9901349728</v>
      </c>
      <c r="E122" s="29" t="s">
        <v>297</v>
      </c>
      <c r="F122" s="36" t="s">
        <v>53</v>
      </c>
      <c r="G122" s="36" t="s">
        <v>89</v>
      </c>
      <c r="H122" s="137" t="s">
        <v>68</v>
      </c>
      <c r="I122" s="47">
        <v>72.540000000000006</v>
      </c>
      <c r="J122" s="33">
        <v>801.26</v>
      </c>
      <c r="K122" s="34">
        <v>250</v>
      </c>
      <c r="L122" s="34">
        <f t="shared" si="25"/>
        <v>2248.7400000000002</v>
      </c>
      <c r="M122" s="34">
        <f t="shared" si="26"/>
        <v>1051.26</v>
      </c>
      <c r="N122" s="35">
        <f t="shared" si="23"/>
        <v>17792.219999999998</v>
      </c>
      <c r="O122" s="19"/>
      <c r="P122" s="55">
        <f t="shared" si="27"/>
        <v>1482.6849999999997</v>
      </c>
      <c r="T122" s="53">
        <f t="shared" si="24"/>
        <v>2904.92</v>
      </c>
      <c r="U122" s="149">
        <v>237.77</v>
      </c>
      <c r="V122" s="69">
        <f>(I117*29+J117)+(I117*28+J117)</f>
        <v>5737.3</v>
      </c>
      <c r="W122" s="68">
        <f t="shared" si="21"/>
        <v>478.10833333333335</v>
      </c>
      <c r="X122" s="199" t="e">
        <f>+#REF!+W122</f>
        <v>#REF!</v>
      </c>
      <c r="Y122" s="200"/>
    </row>
    <row r="123" spans="1:25" ht="16.5" x14ac:dyDescent="0.3">
      <c r="A123" s="22"/>
      <c r="B123" s="23"/>
      <c r="C123" s="27">
        <f t="shared" si="28"/>
        <v>95</v>
      </c>
      <c r="D123" s="28">
        <v>9901349729</v>
      </c>
      <c r="E123" s="29" t="s">
        <v>298</v>
      </c>
      <c r="F123" s="36" t="s">
        <v>53</v>
      </c>
      <c r="G123" s="36" t="s">
        <v>89</v>
      </c>
      <c r="H123" s="139" t="s">
        <v>69</v>
      </c>
      <c r="I123" s="47">
        <v>72.540000000000006</v>
      </c>
      <c r="J123" s="33">
        <v>801.26</v>
      </c>
      <c r="K123" s="34">
        <v>250</v>
      </c>
      <c r="L123" s="34">
        <f t="shared" si="25"/>
        <v>2248.7400000000002</v>
      </c>
      <c r="M123" s="34">
        <f t="shared" si="26"/>
        <v>1051.26</v>
      </c>
      <c r="N123" s="35">
        <f t="shared" si="23"/>
        <v>17792.219999999998</v>
      </c>
      <c r="O123" s="19"/>
      <c r="P123" s="55">
        <f t="shared" si="27"/>
        <v>1482.6849999999997</v>
      </c>
      <c r="T123" s="53">
        <f t="shared" si="24"/>
        <v>2904.92</v>
      </c>
      <c r="U123" s="149">
        <v>237.77</v>
      </c>
      <c r="V123" s="69">
        <f>(I118*29+J118)+(I118*28+J118)</f>
        <v>5737.3</v>
      </c>
      <c r="W123" s="68">
        <f t="shared" si="21"/>
        <v>478.10833333333335</v>
      </c>
      <c r="X123" s="199" t="e">
        <f>+#REF!+W123</f>
        <v>#REF!</v>
      </c>
      <c r="Y123" s="200"/>
    </row>
    <row r="124" spans="1:25" ht="16.5" x14ac:dyDescent="0.3">
      <c r="A124" s="22"/>
      <c r="B124" s="23"/>
      <c r="C124" s="27">
        <f t="shared" si="28"/>
        <v>96</v>
      </c>
      <c r="D124" s="28">
        <v>9901349730</v>
      </c>
      <c r="E124" s="29" t="s">
        <v>299</v>
      </c>
      <c r="F124" s="36" t="s">
        <v>53</v>
      </c>
      <c r="G124" s="36" t="s">
        <v>89</v>
      </c>
      <c r="H124" s="137" t="s">
        <v>70</v>
      </c>
      <c r="I124" s="47">
        <v>72.540000000000006</v>
      </c>
      <c r="J124" s="33">
        <v>801.26</v>
      </c>
      <c r="K124" s="34">
        <v>250</v>
      </c>
      <c r="L124" s="34">
        <f t="shared" si="25"/>
        <v>2248.7400000000002</v>
      </c>
      <c r="M124" s="34">
        <f t="shared" si="26"/>
        <v>1051.26</v>
      </c>
      <c r="N124" s="35">
        <f t="shared" si="23"/>
        <v>17792.219999999998</v>
      </c>
      <c r="O124" s="19"/>
      <c r="P124" s="55">
        <f t="shared" si="27"/>
        <v>1482.6849999999997</v>
      </c>
      <c r="T124" s="53">
        <f t="shared" si="24"/>
        <v>2904.92</v>
      </c>
      <c r="U124" s="149">
        <v>237.77</v>
      </c>
      <c r="V124" s="69">
        <f>(I119*29+J119)+(I119*28+J119)</f>
        <v>5737.3</v>
      </c>
      <c r="W124" s="68">
        <f t="shared" si="21"/>
        <v>478.10833333333335</v>
      </c>
      <c r="X124" s="199" t="e">
        <f>+#REF!+W124</f>
        <v>#REF!</v>
      </c>
      <c r="Y124" s="200"/>
    </row>
    <row r="125" spans="1:25" ht="16.5" x14ac:dyDescent="0.3">
      <c r="A125" s="22"/>
      <c r="B125" s="23"/>
      <c r="C125" s="27">
        <f t="shared" si="28"/>
        <v>97</v>
      </c>
      <c r="D125" s="28">
        <v>9901355145</v>
      </c>
      <c r="E125" s="29" t="s">
        <v>300</v>
      </c>
      <c r="F125" s="36" t="s">
        <v>53</v>
      </c>
      <c r="G125" s="36" t="s">
        <v>89</v>
      </c>
      <c r="H125" s="137" t="s">
        <v>71</v>
      </c>
      <c r="I125" s="47">
        <v>72.540000000000006</v>
      </c>
      <c r="J125" s="33">
        <v>801.26</v>
      </c>
      <c r="K125" s="34">
        <v>250</v>
      </c>
      <c r="L125" s="34">
        <f t="shared" si="25"/>
        <v>2248.7400000000002</v>
      </c>
      <c r="M125" s="34">
        <f t="shared" si="26"/>
        <v>1051.26</v>
      </c>
      <c r="N125" s="35">
        <f t="shared" si="23"/>
        <v>17792.219999999998</v>
      </c>
      <c r="O125" s="19" t="s">
        <v>167</v>
      </c>
      <c r="P125" s="55">
        <f t="shared" si="27"/>
        <v>1482.6849999999997</v>
      </c>
      <c r="T125" s="53">
        <f t="shared" si="24"/>
        <v>2904.92</v>
      </c>
      <c r="U125" s="149">
        <v>237.77</v>
      </c>
      <c r="V125" s="69">
        <f>(I120*29+J120)+(I120*28+J120)</f>
        <v>5737.3</v>
      </c>
      <c r="W125" s="68">
        <f t="shared" si="21"/>
        <v>478.10833333333335</v>
      </c>
      <c r="X125" s="199" t="e">
        <f>+#REF!+W125</f>
        <v>#REF!</v>
      </c>
      <c r="Y125" s="200"/>
    </row>
    <row r="126" spans="1:25" ht="16.5" x14ac:dyDescent="0.3">
      <c r="A126" s="22"/>
      <c r="B126" s="23"/>
      <c r="C126" s="27">
        <f t="shared" si="28"/>
        <v>98</v>
      </c>
      <c r="D126" s="28">
        <v>9901495284</v>
      </c>
      <c r="E126" s="29" t="s">
        <v>301</v>
      </c>
      <c r="F126" s="36" t="s">
        <v>53</v>
      </c>
      <c r="G126" s="36" t="s">
        <v>89</v>
      </c>
      <c r="H126" s="139" t="s">
        <v>188</v>
      </c>
      <c r="I126" s="47">
        <v>72.540000000000006</v>
      </c>
      <c r="J126" s="33">
        <v>801.26</v>
      </c>
      <c r="K126" s="34">
        <v>250</v>
      </c>
      <c r="L126" s="34">
        <f t="shared" si="25"/>
        <v>2248.7400000000002</v>
      </c>
      <c r="M126" s="34">
        <f t="shared" si="26"/>
        <v>1051.26</v>
      </c>
      <c r="N126" s="35">
        <f t="shared" si="23"/>
        <v>17792.219999999998</v>
      </c>
      <c r="O126" s="19" t="s">
        <v>168</v>
      </c>
      <c r="P126" s="55">
        <f t="shared" si="27"/>
        <v>1482.6849999999997</v>
      </c>
      <c r="T126" s="53">
        <f t="shared" si="24"/>
        <v>2904.92</v>
      </c>
      <c r="U126" s="149">
        <v>237.77</v>
      </c>
      <c r="V126" s="69" t="e">
        <f>(#REF!*29+#REF!)+(#REF!*28+#REF!)</f>
        <v>#REF!</v>
      </c>
      <c r="W126" s="68" t="e">
        <f t="shared" si="21"/>
        <v>#REF!</v>
      </c>
      <c r="X126" s="199" t="e">
        <f>+#REF!+W126</f>
        <v>#REF!</v>
      </c>
      <c r="Y126" s="200"/>
    </row>
    <row r="127" spans="1:25" ht="16.5" x14ac:dyDescent="0.3">
      <c r="A127" s="22"/>
      <c r="B127" s="23"/>
      <c r="C127" s="27">
        <f t="shared" si="28"/>
        <v>99</v>
      </c>
      <c r="D127" s="28">
        <v>9901001049</v>
      </c>
      <c r="E127" s="29" t="s">
        <v>302</v>
      </c>
      <c r="F127" s="36" t="s">
        <v>53</v>
      </c>
      <c r="G127" s="36" t="s">
        <v>89</v>
      </c>
      <c r="H127" s="139" t="s">
        <v>75</v>
      </c>
      <c r="I127" s="47">
        <v>72.540000000000006</v>
      </c>
      <c r="J127" s="33">
        <v>801.26</v>
      </c>
      <c r="K127" s="34">
        <v>250</v>
      </c>
      <c r="L127" s="34">
        <f t="shared" si="25"/>
        <v>2248.7400000000002</v>
      </c>
      <c r="M127" s="34">
        <f t="shared" si="26"/>
        <v>1051.26</v>
      </c>
      <c r="N127" s="35">
        <f t="shared" si="23"/>
        <v>17792.219999999998</v>
      </c>
      <c r="O127" s="19" t="s">
        <v>169</v>
      </c>
      <c r="P127" s="55">
        <f t="shared" si="27"/>
        <v>1482.6849999999997</v>
      </c>
      <c r="T127" s="53">
        <f t="shared" si="24"/>
        <v>2904.92</v>
      </c>
      <c r="U127" s="149">
        <v>237.77</v>
      </c>
      <c r="V127" s="69">
        <f t="shared" ref="V127:V136" si="30">(I121*29+J121)+(I121*28+J121)</f>
        <v>5737.3</v>
      </c>
      <c r="W127" s="68">
        <f t="shared" si="21"/>
        <v>478.10833333333335</v>
      </c>
      <c r="X127" s="199" t="e">
        <f>+#REF!+W127</f>
        <v>#REF!</v>
      </c>
      <c r="Y127" s="200"/>
    </row>
    <row r="128" spans="1:25" ht="16.5" x14ac:dyDescent="0.3">
      <c r="A128" s="22"/>
      <c r="B128" s="23"/>
      <c r="C128" s="27">
        <f t="shared" si="28"/>
        <v>100</v>
      </c>
      <c r="D128" s="28">
        <v>9901451119</v>
      </c>
      <c r="E128" s="29" t="s">
        <v>303</v>
      </c>
      <c r="F128" s="36" t="s">
        <v>53</v>
      </c>
      <c r="G128" s="36" t="s">
        <v>89</v>
      </c>
      <c r="H128" s="139" t="s">
        <v>100</v>
      </c>
      <c r="I128" s="47">
        <v>72.540000000000006</v>
      </c>
      <c r="J128" s="33">
        <v>801.26</v>
      </c>
      <c r="K128" s="34">
        <v>250</v>
      </c>
      <c r="L128" s="34">
        <f t="shared" si="25"/>
        <v>2248.7400000000002</v>
      </c>
      <c r="M128" s="34">
        <f t="shared" si="26"/>
        <v>1051.26</v>
      </c>
      <c r="N128" s="35">
        <f t="shared" si="23"/>
        <v>17792.219999999998</v>
      </c>
      <c r="O128" s="19" t="s">
        <v>170</v>
      </c>
      <c r="P128" s="55">
        <f t="shared" si="27"/>
        <v>1482.6849999999997</v>
      </c>
      <c r="T128" s="53">
        <f t="shared" si="24"/>
        <v>2904.92</v>
      </c>
      <c r="U128" s="149">
        <v>237.77</v>
      </c>
      <c r="V128" s="69">
        <f t="shared" si="30"/>
        <v>5737.3</v>
      </c>
      <c r="W128" s="68">
        <f t="shared" si="21"/>
        <v>478.10833333333335</v>
      </c>
      <c r="X128" s="199" t="e">
        <f>+#REF!+W128</f>
        <v>#REF!</v>
      </c>
      <c r="Y128" s="200"/>
    </row>
    <row r="129" spans="1:25" ht="16.5" x14ac:dyDescent="0.3">
      <c r="A129" s="22"/>
      <c r="B129" s="23"/>
      <c r="C129" s="27">
        <f t="shared" si="28"/>
        <v>101</v>
      </c>
      <c r="D129" s="28">
        <v>9901451097</v>
      </c>
      <c r="E129" s="29" t="s">
        <v>304</v>
      </c>
      <c r="F129" s="36" t="s">
        <v>53</v>
      </c>
      <c r="G129" s="36" t="s">
        <v>89</v>
      </c>
      <c r="H129" s="138" t="s">
        <v>95</v>
      </c>
      <c r="I129" s="47">
        <v>72.540000000000006</v>
      </c>
      <c r="J129" s="33">
        <v>801.26</v>
      </c>
      <c r="K129" s="34">
        <v>250</v>
      </c>
      <c r="L129" s="34">
        <f t="shared" si="25"/>
        <v>2248.7400000000002</v>
      </c>
      <c r="M129" s="34">
        <f t="shared" si="26"/>
        <v>1051.26</v>
      </c>
      <c r="N129" s="35">
        <f t="shared" si="23"/>
        <v>17792.219999999998</v>
      </c>
      <c r="O129" s="19" t="s">
        <v>171</v>
      </c>
      <c r="P129" s="55">
        <f t="shared" si="27"/>
        <v>1482.6849999999997</v>
      </c>
      <c r="T129" s="53">
        <f t="shared" si="24"/>
        <v>2904.92</v>
      </c>
      <c r="U129" s="149">
        <v>237.77</v>
      </c>
      <c r="V129" s="69">
        <f t="shared" si="30"/>
        <v>5737.3</v>
      </c>
      <c r="W129" s="68">
        <f t="shared" si="21"/>
        <v>478.10833333333335</v>
      </c>
      <c r="X129" s="199" t="e">
        <f>+#REF!+W129</f>
        <v>#REF!</v>
      </c>
      <c r="Y129" s="200"/>
    </row>
    <row r="130" spans="1:25" ht="16.5" x14ac:dyDescent="0.3">
      <c r="A130" s="22"/>
      <c r="B130" s="23"/>
      <c r="C130" s="27">
        <f t="shared" si="28"/>
        <v>102</v>
      </c>
      <c r="D130" s="28">
        <v>9901433943</v>
      </c>
      <c r="E130" s="29" t="s">
        <v>305</v>
      </c>
      <c r="F130" s="36" t="s">
        <v>53</v>
      </c>
      <c r="G130" s="31" t="s">
        <v>89</v>
      </c>
      <c r="H130" s="144" t="s">
        <v>96</v>
      </c>
      <c r="I130" s="47">
        <v>72.540000000000006</v>
      </c>
      <c r="J130" s="33">
        <v>801.26</v>
      </c>
      <c r="K130" s="34">
        <v>250</v>
      </c>
      <c r="L130" s="34">
        <f t="shared" si="25"/>
        <v>2248.7400000000002</v>
      </c>
      <c r="M130" s="34">
        <f t="shared" si="26"/>
        <v>1051.26</v>
      </c>
      <c r="N130" s="35">
        <f t="shared" si="23"/>
        <v>17792.219999999998</v>
      </c>
      <c r="O130" s="19" t="s">
        <v>172</v>
      </c>
      <c r="P130" s="55">
        <f t="shared" si="27"/>
        <v>1482.6849999999997</v>
      </c>
      <c r="T130" s="53">
        <f t="shared" si="24"/>
        <v>2904.92</v>
      </c>
      <c r="U130" s="149">
        <v>237.77</v>
      </c>
      <c r="V130" s="69">
        <f t="shared" si="30"/>
        <v>5737.3</v>
      </c>
      <c r="W130" s="68">
        <f t="shared" si="21"/>
        <v>478.10833333333335</v>
      </c>
      <c r="X130" s="199" t="e">
        <f>+#REF!+W130</f>
        <v>#REF!</v>
      </c>
      <c r="Y130" s="200"/>
    </row>
    <row r="131" spans="1:25" ht="16.5" customHeight="1" x14ac:dyDescent="0.3">
      <c r="A131" s="22"/>
      <c r="B131" s="23"/>
      <c r="C131" s="27">
        <f t="shared" si="28"/>
        <v>103</v>
      </c>
      <c r="D131" s="28">
        <v>9901433916</v>
      </c>
      <c r="E131" s="29" t="s">
        <v>306</v>
      </c>
      <c r="F131" s="36" t="s">
        <v>53</v>
      </c>
      <c r="G131" s="31" t="s">
        <v>89</v>
      </c>
      <c r="H131" s="136" t="s">
        <v>110</v>
      </c>
      <c r="I131" s="47">
        <v>72.540000000000006</v>
      </c>
      <c r="J131" s="33">
        <v>801.26</v>
      </c>
      <c r="K131" s="34">
        <v>250</v>
      </c>
      <c r="L131" s="34">
        <f t="shared" si="25"/>
        <v>2248.7400000000002</v>
      </c>
      <c r="M131" s="34">
        <f t="shared" si="26"/>
        <v>1051.26</v>
      </c>
      <c r="N131" s="35">
        <f t="shared" si="23"/>
        <v>17792.219999999998</v>
      </c>
      <c r="O131" s="19" t="s">
        <v>173</v>
      </c>
      <c r="P131" s="55">
        <f t="shared" si="27"/>
        <v>1482.6849999999997</v>
      </c>
      <c r="T131" s="53">
        <f t="shared" si="24"/>
        <v>2904.92</v>
      </c>
      <c r="U131" s="149">
        <v>237.77</v>
      </c>
      <c r="V131" s="69">
        <f t="shared" si="30"/>
        <v>5737.3</v>
      </c>
      <c r="W131" s="68">
        <f t="shared" si="21"/>
        <v>478.10833333333335</v>
      </c>
      <c r="X131" s="199" t="e">
        <f>+#REF!+W131</f>
        <v>#REF!</v>
      </c>
      <c r="Y131" s="200"/>
    </row>
    <row r="132" spans="1:25" ht="16.5" x14ac:dyDescent="0.3">
      <c r="A132" s="22"/>
      <c r="B132" s="23"/>
      <c r="C132" s="27">
        <f t="shared" si="28"/>
        <v>104</v>
      </c>
      <c r="D132" s="28">
        <v>9901433961</v>
      </c>
      <c r="E132" s="29" t="s">
        <v>307</v>
      </c>
      <c r="F132" s="36" t="s">
        <v>53</v>
      </c>
      <c r="G132" s="36" t="s">
        <v>89</v>
      </c>
      <c r="H132" s="136" t="s">
        <v>107</v>
      </c>
      <c r="I132" s="47">
        <v>72.540000000000006</v>
      </c>
      <c r="J132" s="33">
        <v>801.26</v>
      </c>
      <c r="K132" s="34">
        <v>250</v>
      </c>
      <c r="L132" s="34">
        <f t="shared" si="25"/>
        <v>2248.7400000000002</v>
      </c>
      <c r="M132" s="34">
        <f t="shared" si="26"/>
        <v>1051.26</v>
      </c>
      <c r="N132" s="35">
        <f t="shared" si="23"/>
        <v>17792.219999999998</v>
      </c>
      <c r="O132" s="19" t="s">
        <v>174</v>
      </c>
      <c r="P132" s="55">
        <f t="shared" si="27"/>
        <v>1482.6849999999997</v>
      </c>
      <c r="T132" s="53">
        <f t="shared" si="24"/>
        <v>2904.92</v>
      </c>
      <c r="U132" s="149">
        <v>237.77</v>
      </c>
      <c r="V132" s="69">
        <f t="shared" si="30"/>
        <v>5737.3</v>
      </c>
      <c r="W132" s="68">
        <f t="shared" si="21"/>
        <v>478.10833333333335</v>
      </c>
      <c r="X132" s="199" t="e">
        <f>+#REF!+W132</f>
        <v>#REF!</v>
      </c>
      <c r="Y132" s="200"/>
    </row>
    <row r="133" spans="1:25" ht="16.5" x14ac:dyDescent="0.3">
      <c r="A133" s="22"/>
      <c r="B133" s="23"/>
      <c r="C133" s="27">
        <f t="shared" si="28"/>
        <v>105</v>
      </c>
      <c r="D133" s="28">
        <v>9901451092</v>
      </c>
      <c r="E133" s="29" t="s">
        <v>308</v>
      </c>
      <c r="F133" s="36" t="s">
        <v>53</v>
      </c>
      <c r="G133" s="36" t="s">
        <v>89</v>
      </c>
      <c r="H133" s="137" t="s">
        <v>109</v>
      </c>
      <c r="I133" s="47">
        <v>72.540000000000006</v>
      </c>
      <c r="J133" s="33">
        <v>801.26</v>
      </c>
      <c r="K133" s="34">
        <v>250</v>
      </c>
      <c r="L133" s="34">
        <f t="shared" si="25"/>
        <v>2248.7400000000002</v>
      </c>
      <c r="M133" s="34">
        <f t="shared" si="26"/>
        <v>1051.26</v>
      </c>
      <c r="N133" s="35">
        <f t="shared" si="23"/>
        <v>17792.219999999998</v>
      </c>
      <c r="O133" s="19" t="s">
        <v>175</v>
      </c>
      <c r="P133" s="55">
        <f t="shared" si="27"/>
        <v>1482.6849999999997</v>
      </c>
      <c r="T133" s="53">
        <f t="shared" si="24"/>
        <v>2904.92</v>
      </c>
      <c r="U133" s="149">
        <v>237.77</v>
      </c>
      <c r="V133" s="69">
        <f t="shared" si="30"/>
        <v>5737.3</v>
      </c>
      <c r="W133" s="68">
        <f t="shared" si="21"/>
        <v>478.10833333333335</v>
      </c>
      <c r="X133" s="199" t="e">
        <f>+#REF!+W133</f>
        <v>#REF!</v>
      </c>
      <c r="Y133" s="200"/>
    </row>
    <row r="134" spans="1:25" ht="16.5" x14ac:dyDescent="0.3">
      <c r="A134" s="22"/>
      <c r="B134" s="23"/>
      <c r="C134" s="27">
        <f t="shared" si="28"/>
        <v>106</v>
      </c>
      <c r="D134" s="28">
        <v>9901433962</v>
      </c>
      <c r="E134" s="48" t="s">
        <v>309</v>
      </c>
      <c r="F134" s="49" t="s">
        <v>53</v>
      </c>
      <c r="G134" s="49" t="s">
        <v>89</v>
      </c>
      <c r="H134" s="140" t="s">
        <v>108</v>
      </c>
      <c r="I134" s="47">
        <v>72.540000000000006</v>
      </c>
      <c r="J134" s="33">
        <v>801.26</v>
      </c>
      <c r="K134" s="34">
        <v>250</v>
      </c>
      <c r="L134" s="34">
        <f t="shared" si="25"/>
        <v>2248.7400000000002</v>
      </c>
      <c r="M134" s="34">
        <f t="shared" si="26"/>
        <v>1051.26</v>
      </c>
      <c r="N134" s="35">
        <f t="shared" si="23"/>
        <v>17792.219999999998</v>
      </c>
      <c r="O134" s="19" t="s">
        <v>176</v>
      </c>
      <c r="P134" s="55">
        <f t="shared" si="27"/>
        <v>1482.6849999999997</v>
      </c>
      <c r="T134" s="53">
        <f t="shared" si="24"/>
        <v>2904.92</v>
      </c>
      <c r="U134" s="149">
        <v>237.77</v>
      </c>
      <c r="V134" s="69">
        <f t="shared" si="30"/>
        <v>5737.3</v>
      </c>
      <c r="W134" s="68">
        <f t="shared" si="21"/>
        <v>478.10833333333335</v>
      </c>
      <c r="X134" s="199" t="e">
        <f>+#REF!+W134</f>
        <v>#REF!</v>
      </c>
      <c r="Y134" s="200"/>
    </row>
    <row r="135" spans="1:25" ht="16.5" x14ac:dyDescent="0.3">
      <c r="A135" s="22"/>
      <c r="B135" s="23"/>
      <c r="C135" s="27">
        <f t="shared" si="28"/>
        <v>107</v>
      </c>
      <c r="D135" s="28">
        <v>9901545084</v>
      </c>
      <c r="E135" s="29" t="s">
        <v>311</v>
      </c>
      <c r="F135" s="36" t="s">
        <v>53</v>
      </c>
      <c r="G135" s="36" t="s">
        <v>89</v>
      </c>
      <c r="H135" s="139" t="s">
        <v>203</v>
      </c>
      <c r="I135" s="47">
        <v>72.540000000000006</v>
      </c>
      <c r="J135" s="33">
        <v>801.26</v>
      </c>
      <c r="K135" s="34">
        <v>250</v>
      </c>
      <c r="L135" s="34">
        <f t="shared" si="25"/>
        <v>2248.7400000000002</v>
      </c>
      <c r="M135" s="34">
        <f t="shared" si="26"/>
        <v>1051.26</v>
      </c>
      <c r="N135" s="35">
        <f t="shared" si="23"/>
        <v>17792.219999999998</v>
      </c>
      <c r="O135" s="19" t="s">
        <v>177</v>
      </c>
      <c r="P135" s="55">
        <f t="shared" si="27"/>
        <v>1482.6849999999997</v>
      </c>
      <c r="T135" s="53">
        <f t="shared" si="24"/>
        <v>2904.92</v>
      </c>
      <c r="U135" s="149">
        <v>237.77</v>
      </c>
      <c r="V135" s="69">
        <f t="shared" si="30"/>
        <v>5737.3</v>
      </c>
      <c r="W135" s="68">
        <f t="shared" si="21"/>
        <v>478.10833333333335</v>
      </c>
      <c r="X135" s="199" t="e">
        <f>+#REF!+W135</f>
        <v>#REF!</v>
      </c>
      <c r="Y135" s="200"/>
    </row>
    <row r="136" spans="1:25" ht="16.5" x14ac:dyDescent="0.3">
      <c r="A136" s="22"/>
      <c r="B136" s="23"/>
      <c r="C136" s="27">
        <f t="shared" si="28"/>
        <v>108</v>
      </c>
      <c r="D136" s="28">
        <v>9901545088</v>
      </c>
      <c r="E136" s="29" t="s">
        <v>310</v>
      </c>
      <c r="F136" s="36" t="s">
        <v>202</v>
      </c>
      <c r="G136" s="31" t="s">
        <v>89</v>
      </c>
      <c r="H136" s="136" t="s">
        <v>204</v>
      </c>
      <c r="I136" s="47">
        <v>72.540000000000006</v>
      </c>
      <c r="J136" s="33">
        <v>801.26</v>
      </c>
      <c r="K136" s="34">
        <v>250</v>
      </c>
      <c r="L136" s="71">
        <f t="shared" si="25"/>
        <v>2248.7400000000002</v>
      </c>
      <c r="M136" s="71">
        <f t="shared" si="26"/>
        <v>1051.26</v>
      </c>
      <c r="N136" s="72">
        <f t="shared" si="23"/>
        <v>17792.219999999998</v>
      </c>
      <c r="O136" s="63" t="s">
        <v>178</v>
      </c>
      <c r="P136" s="73">
        <f t="shared" si="27"/>
        <v>1482.6849999999997</v>
      </c>
      <c r="T136" s="53">
        <f t="shared" si="24"/>
        <v>2904.92</v>
      </c>
      <c r="U136" s="150">
        <v>230.28</v>
      </c>
      <c r="V136" s="69">
        <f t="shared" si="30"/>
        <v>5737.3</v>
      </c>
      <c r="W136" s="68">
        <f t="shared" si="21"/>
        <v>478.10833333333335</v>
      </c>
      <c r="X136" s="199" t="e">
        <f>+#REF!+W136</f>
        <v>#REF!</v>
      </c>
      <c r="Y136" s="200"/>
    </row>
    <row r="137" spans="1:25" ht="16.5" x14ac:dyDescent="0.3">
      <c r="A137" s="22"/>
      <c r="B137" s="23"/>
      <c r="C137" s="23"/>
      <c r="D137" s="24"/>
      <c r="E137" s="24"/>
      <c r="F137" s="23"/>
      <c r="G137" s="24"/>
      <c r="H137" s="23"/>
      <c r="I137" s="23"/>
      <c r="J137" s="24"/>
      <c r="K137" s="23"/>
      <c r="L137" s="74">
        <f>SUM(L103:L136)</f>
        <v>76457.16</v>
      </c>
      <c r="M137" s="74">
        <f>SUM(M103:M136)</f>
        <v>35742.839999999982</v>
      </c>
      <c r="N137" s="75" t="s">
        <v>320</v>
      </c>
      <c r="O137" s="76"/>
      <c r="P137" s="77">
        <f>SUM(P103:P136)</f>
        <v>50411.289999999986</v>
      </c>
      <c r="Q137" s="19"/>
      <c r="R137" s="19"/>
      <c r="S137" s="19"/>
      <c r="T137" s="75" t="s">
        <v>320</v>
      </c>
      <c r="U137" s="149">
        <f>SUM(U103:U136)</f>
        <v>8076.6900000000069</v>
      </c>
      <c r="V137" s="69"/>
      <c r="W137" s="68"/>
      <c r="X137" s="94"/>
      <c r="Y137" s="95"/>
    </row>
    <row r="138" spans="1:25" ht="16.5" customHeight="1" x14ac:dyDescent="0.3">
      <c r="A138" s="22"/>
      <c r="B138" s="23"/>
      <c r="C138" s="38"/>
      <c r="D138" s="38"/>
      <c r="E138" s="38"/>
      <c r="F138" s="38"/>
      <c r="G138" s="38"/>
      <c r="H138" s="38"/>
      <c r="I138" s="38"/>
      <c r="J138" s="39"/>
      <c r="K138" s="40"/>
      <c r="L138" s="40"/>
      <c r="M138" s="40"/>
      <c r="N138" s="131"/>
      <c r="O138" s="132"/>
      <c r="P138" s="133"/>
      <c r="Q138" s="134"/>
      <c r="R138" s="134"/>
      <c r="S138" s="134"/>
      <c r="T138" s="84"/>
      <c r="U138" s="135"/>
      <c r="V138" s="69"/>
      <c r="W138" s="68"/>
      <c r="X138" s="117"/>
      <c r="Y138" s="118"/>
    </row>
    <row r="139" spans="1:25" ht="16.5" customHeight="1" x14ac:dyDescent="0.3">
      <c r="A139" s="22"/>
      <c r="B139" s="23"/>
      <c r="K139" s="56" t="s">
        <v>312</v>
      </c>
      <c r="L139" s="56"/>
      <c r="M139" s="56"/>
      <c r="N139" s="56"/>
      <c r="O139" s="56"/>
      <c r="P139" s="57"/>
      <c r="T139" s="56"/>
      <c r="U139" s="70">
        <f>(U31+U92+U137)</f>
        <v>25196.130000000023</v>
      </c>
      <c r="V139" s="69"/>
      <c r="W139" s="68"/>
      <c r="X139" s="94"/>
      <c r="Y139" s="95"/>
    </row>
    <row r="140" spans="1:25" ht="16.5" x14ac:dyDescent="0.3">
      <c r="A140" s="22"/>
      <c r="B140" s="23"/>
      <c r="C140" s="80"/>
      <c r="D140" s="89"/>
      <c r="E140" s="96"/>
      <c r="F140" s="80"/>
      <c r="G140" s="81"/>
      <c r="H140" s="80"/>
      <c r="I140" s="80"/>
      <c r="J140" s="81"/>
      <c r="K140" s="80"/>
      <c r="L140" s="82"/>
      <c r="M140" s="82"/>
      <c r="N140" s="80"/>
      <c r="O140" s="80"/>
      <c r="P140" s="80"/>
      <c r="Q140" s="80"/>
      <c r="R140" s="80"/>
      <c r="S140" s="80"/>
      <c r="T140" s="80"/>
      <c r="U140" s="130"/>
      <c r="V140" s="69"/>
      <c r="W140" s="68"/>
      <c r="X140" s="146"/>
      <c r="Y140" s="147"/>
    </row>
    <row r="141" spans="1:25" ht="16.5" x14ac:dyDescent="0.3">
      <c r="A141" s="22"/>
      <c r="B141" s="23"/>
      <c r="C141" s="80"/>
      <c r="D141" s="89" t="s">
        <v>324</v>
      </c>
      <c r="E141" s="90"/>
      <c r="F141" s="96"/>
      <c r="G141" s="91"/>
      <c r="H141" s="90" t="s">
        <v>325</v>
      </c>
      <c r="I141" s="97"/>
      <c r="J141" s="97"/>
      <c r="K141" s="96"/>
      <c r="L141" s="91"/>
      <c r="M141" s="92" t="s">
        <v>325</v>
      </c>
      <c r="N141" s="90"/>
      <c r="O141" s="81" t="s">
        <v>325</v>
      </c>
      <c r="P141" s="83"/>
      <c r="Q141" s="80"/>
      <c r="R141" s="80"/>
      <c r="S141" s="80"/>
      <c r="T141" s="80"/>
      <c r="U141" s="130"/>
      <c r="V141" s="69"/>
      <c r="W141" s="68"/>
      <c r="X141" s="117"/>
      <c r="Y141" s="118"/>
    </row>
    <row r="142" spans="1:25" ht="16.5" x14ac:dyDescent="0.3">
      <c r="A142" s="22"/>
      <c r="B142" s="50"/>
      <c r="C142" s="80"/>
      <c r="D142" s="91"/>
      <c r="E142" s="91" t="s">
        <v>326</v>
      </c>
      <c r="F142" s="91"/>
      <c r="G142" s="91"/>
      <c r="H142" s="98"/>
      <c r="I142" s="91" t="s">
        <v>327</v>
      </c>
      <c r="J142" s="91"/>
      <c r="K142" s="91"/>
      <c r="L142" s="91"/>
      <c r="M142" s="91"/>
      <c r="N142" s="91" t="s">
        <v>327</v>
      </c>
      <c r="O142" s="81" t="s">
        <v>327</v>
      </c>
      <c r="P142" s="81"/>
      <c r="Q142" s="80"/>
      <c r="R142" s="80"/>
      <c r="S142" s="80"/>
      <c r="T142" s="80"/>
      <c r="U142" s="130"/>
      <c r="V142" s="69"/>
      <c r="W142" s="68"/>
      <c r="X142" s="117"/>
      <c r="Y142" s="118"/>
    </row>
    <row r="143" spans="1:25" ht="16.5" x14ac:dyDescent="0.3">
      <c r="A143" s="22"/>
      <c r="B143" s="50"/>
      <c r="C143" s="80"/>
      <c r="D143" s="91"/>
      <c r="E143" s="91" t="s">
        <v>328</v>
      </c>
      <c r="F143" s="91"/>
      <c r="G143" s="91"/>
      <c r="H143" s="98"/>
      <c r="I143" s="91" t="s">
        <v>329</v>
      </c>
      <c r="J143" s="91"/>
      <c r="K143" s="91"/>
      <c r="L143" s="91"/>
      <c r="M143" s="91"/>
      <c r="N143" s="91" t="s">
        <v>329</v>
      </c>
      <c r="O143" s="81" t="s">
        <v>329</v>
      </c>
      <c r="P143" s="81"/>
      <c r="Q143" s="80"/>
      <c r="R143" s="80"/>
      <c r="S143" s="80"/>
      <c r="T143" s="80"/>
      <c r="U143" s="130"/>
      <c r="V143" s="69"/>
      <c r="W143" s="68"/>
      <c r="X143" s="94"/>
      <c r="Y143" s="95"/>
    </row>
    <row r="144" spans="1:25" ht="15.75" x14ac:dyDescent="0.25">
      <c r="C144" s="80"/>
      <c r="D144" s="91"/>
      <c r="E144" s="91" t="s">
        <v>330</v>
      </c>
      <c r="F144" s="91"/>
      <c r="G144" s="91"/>
      <c r="H144" s="98"/>
      <c r="I144" s="91" t="s">
        <v>330</v>
      </c>
      <c r="J144" s="91"/>
      <c r="K144" s="91"/>
      <c r="L144" s="91"/>
      <c r="M144" s="91"/>
      <c r="N144" s="91" t="s">
        <v>330</v>
      </c>
      <c r="O144" s="81" t="s">
        <v>330</v>
      </c>
      <c r="P144" s="81"/>
      <c r="Q144" s="80"/>
      <c r="R144" s="80"/>
      <c r="S144" s="80"/>
      <c r="T144" s="80"/>
      <c r="U144" s="130"/>
      <c r="V144" s="69">
        <f t="shared" ref="V144:V150" si="31">(I131*29+J131)+(I131*28+J131)</f>
        <v>5737.3</v>
      </c>
      <c r="W144" s="68">
        <f t="shared" si="21"/>
        <v>478.10833333333335</v>
      </c>
      <c r="X144" s="199" t="e">
        <f>+#REF!+W144</f>
        <v>#REF!</v>
      </c>
      <c r="Y144" s="200"/>
    </row>
    <row r="145" spans="1:25" ht="16.5" customHeight="1" x14ac:dyDescent="0.25">
      <c r="C145" s="80"/>
      <c r="D145" s="81"/>
      <c r="E145" s="81"/>
      <c r="F145" s="80"/>
      <c r="G145" s="81"/>
      <c r="H145" s="80"/>
      <c r="I145" s="80"/>
      <c r="J145" s="81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130"/>
      <c r="V145" s="69">
        <f t="shared" si="31"/>
        <v>5737.3</v>
      </c>
      <c r="W145" s="68">
        <f t="shared" si="21"/>
        <v>478.10833333333335</v>
      </c>
      <c r="X145" s="199" t="e">
        <f>+#REF!+W145</f>
        <v>#REF!</v>
      </c>
      <c r="Y145" s="200"/>
    </row>
    <row r="146" spans="1:25" ht="15.75" x14ac:dyDescent="0.25">
      <c r="C146" s="80"/>
      <c r="D146" s="81"/>
      <c r="E146" s="81"/>
      <c r="F146" s="80"/>
      <c r="G146" s="81"/>
      <c r="H146" s="80"/>
      <c r="I146" s="80"/>
      <c r="J146" s="81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130"/>
      <c r="V146" s="69">
        <f t="shared" si="31"/>
        <v>5737.3</v>
      </c>
      <c r="W146" s="68">
        <f t="shared" si="21"/>
        <v>478.10833333333335</v>
      </c>
      <c r="X146" s="199" t="e">
        <f>+#REF!+W146</f>
        <v>#REF!</v>
      </c>
      <c r="Y146" s="200"/>
    </row>
    <row r="147" spans="1:25" x14ac:dyDescent="0.25">
      <c r="V147" s="69">
        <f t="shared" si="31"/>
        <v>5737.3</v>
      </c>
      <c r="W147" s="68">
        <f t="shared" si="21"/>
        <v>478.10833333333335</v>
      </c>
      <c r="X147" s="199" t="e">
        <f>+#REF!+W147</f>
        <v>#REF!</v>
      </c>
      <c r="Y147" s="200"/>
    </row>
    <row r="148" spans="1:25" ht="15.75" x14ac:dyDescent="0.25">
      <c r="A148" s="79"/>
      <c r="B148" s="80"/>
      <c r="V148" s="69">
        <f t="shared" si="31"/>
        <v>5737.3</v>
      </c>
      <c r="W148" s="68">
        <f t="shared" si="21"/>
        <v>478.10833333333335</v>
      </c>
      <c r="X148" s="199" t="e">
        <f>+#REF!+W148</f>
        <v>#REF!</v>
      </c>
      <c r="Y148" s="200"/>
    </row>
    <row r="149" spans="1:25" ht="15.75" x14ac:dyDescent="0.25">
      <c r="A149" s="79"/>
      <c r="B149" s="80"/>
      <c r="V149" s="69">
        <f t="shared" si="31"/>
        <v>5737.3</v>
      </c>
      <c r="W149" s="68">
        <f t="shared" si="21"/>
        <v>478.10833333333335</v>
      </c>
      <c r="X149" s="199" t="e">
        <f>+#REF!+W149</f>
        <v>#REF!</v>
      </c>
      <c r="Y149" s="200"/>
    </row>
    <row r="150" spans="1:25" ht="15" customHeight="1" x14ac:dyDescent="0.25">
      <c r="A150" s="79"/>
      <c r="B150" s="80"/>
      <c r="V150" s="69">
        <f t="shared" si="31"/>
        <v>0</v>
      </c>
      <c r="W150" s="68">
        <f t="shared" si="21"/>
        <v>0</v>
      </c>
      <c r="X150" s="199" t="e">
        <f>+#REF!+W150</f>
        <v>#REF!</v>
      </c>
      <c r="Y150" s="200"/>
    </row>
    <row r="151" spans="1:25" ht="15" customHeight="1" x14ac:dyDescent="0.25">
      <c r="A151" s="79"/>
      <c r="B151" s="80"/>
    </row>
    <row r="152" spans="1:25" ht="15.75" x14ac:dyDescent="0.25">
      <c r="A152" s="79"/>
      <c r="B152" s="80"/>
    </row>
    <row r="153" spans="1:25" ht="15.75" x14ac:dyDescent="0.25">
      <c r="A153" s="79"/>
      <c r="B153" s="80"/>
    </row>
    <row r="154" spans="1:25" ht="15.75" x14ac:dyDescent="0.25">
      <c r="A154" s="79"/>
      <c r="B154" s="80"/>
    </row>
    <row r="155" spans="1:25" ht="15.75" customHeight="1" x14ac:dyDescent="0.25">
      <c r="A155" s="79"/>
      <c r="B155" s="80"/>
    </row>
  </sheetData>
  <sheetProtection algorithmName="SHA-512" hashValue="0VGmzSefEz1OW4mHxXA7gYLyqyW+qs1JQXLbwrdr3EQdzzYtdQ3/dCluE27pbeRUmBfXv+fiTNEp/Kz8my5qog==" saltValue="LQF2dvtuUinkn1pqlHuceA==" spinCount="100000" sheet="1" formatCells="0" formatColumns="0" formatRows="0" insertColumns="0" insertRows="0" insertHyperlinks="0" deleteColumns="0" deleteRows="0" sort="0" autoFilter="0" pivotTables="0"/>
  <mergeCells count="178">
    <mergeCell ref="U36:U37"/>
    <mergeCell ref="U100:U101"/>
    <mergeCell ref="X149:Y149"/>
    <mergeCell ref="X150:Y150"/>
    <mergeCell ref="X34:Y34"/>
    <mergeCell ref="X33:Y33"/>
    <mergeCell ref="X32:Y32"/>
    <mergeCell ref="X144:Y144"/>
    <mergeCell ref="X145:Y145"/>
    <mergeCell ref="X146:Y146"/>
    <mergeCell ref="X147:Y147"/>
    <mergeCell ref="X148:Y148"/>
    <mergeCell ref="X132:Y132"/>
    <mergeCell ref="X133:Y133"/>
    <mergeCell ref="X134:Y134"/>
    <mergeCell ref="X135:Y135"/>
    <mergeCell ref="X136:Y136"/>
    <mergeCell ref="X127:Y127"/>
    <mergeCell ref="X128:Y128"/>
    <mergeCell ref="X129:Y129"/>
    <mergeCell ref="X130:Y130"/>
    <mergeCell ref="X131:Y131"/>
    <mergeCell ref="X122:Y122"/>
    <mergeCell ref="X123:Y123"/>
    <mergeCell ref="X124:Y124"/>
    <mergeCell ref="X125:Y125"/>
    <mergeCell ref="X110:Y110"/>
    <mergeCell ref="X111:Y111"/>
    <mergeCell ref="X112:Y112"/>
    <mergeCell ref="X103:Y103"/>
    <mergeCell ref="X104:Y104"/>
    <mergeCell ref="X105:Y105"/>
    <mergeCell ref="X126:Y126"/>
    <mergeCell ref="X118:Y118"/>
    <mergeCell ref="X119:Y119"/>
    <mergeCell ref="X120:Y120"/>
    <mergeCell ref="X121:Y121"/>
    <mergeCell ref="X113:Y113"/>
    <mergeCell ref="X114:Y114"/>
    <mergeCell ref="X115:Y115"/>
    <mergeCell ref="X116:Y116"/>
    <mergeCell ref="X117:Y117"/>
    <mergeCell ref="X100:Y100"/>
    <mergeCell ref="X101:Y101"/>
    <mergeCell ref="X102:Y102"/>
    <mergeCell ref="X87:Y87"/>
    <mergeCell ref="X88:Y88"/>
    <mergeCell ref="X89:Y89"/>
    <mergeCell ref="X90:Y90"/>
    <mergeCell ref="X91:Y91"/>
    <mergeCell ref="X109:Y109"/>
    <mergeCell ref="X85:Y85"/>
    <mergeCell ref="X86:Y86"/>
    <mergeCell ref="X77:Y77"/>
    <mergeCell ref="X78:Y78"/>
    <mergeCell ref="X79:Y79"/>
    <mergeCell ref="X80:Y80"/>
    <mergeCell ref="X81:Y81"/>
    <mergeCell ref="X92:Y92"/>
    <mergeCell ref="X99:Y99"/>
    <mergeCell ref="X76:Y76"/>
    <mergeCell ref="X67:Y67"/>
    <mergeCell ref="X68:Y68"/>
    <mergeCell ref="X69:Y69"/>
    <mergeCell ref="X70:Y70"/>
    <mergeCell ref="X71:Y71"/>
    <mergeCell ref="X82:Y82"/>
    <mergeCell ref="X83:Y83"/>
    <mergeCell ref="X84:Y84"/>
    <mergeCell ref="C100:C102"/>
    <mergeCell ref="H36:H38"/>
    <mergeCell ref="I36:I38"/>
    <mergeCell ref="E36:E38"/>
    <mergeCell ref="G36:G38"/>
    <mergeCell ref="E100:E102"/>
    <mergeCell ref="N36:N38"/>
    <mergeCell ref="K36:K37"/>
    <mergeCell ref="X9:Y11"/>
    <mergeCell ref="X12:Y12"/>
    <mergeCell ref="X13:Y13"/>
    <mergeCell ref="T36:T38"/>
    <mergeCell ref="T100:T102"/>
    <mergeCell ref="T9:T11"/>
    <mergeCell ref="W9:W11"/>
    <mergeCell ref="V9:V11"/>
    <mergeCell ref="X19:Y19"/>
    <mergeCell ref="X20:Y20"/>
    <mergeCell ref="X21:Y21"/>
    <mergeCell ref="X22:Y22"/>
    <mergeCell ref="X23:Y23"/>
    <mergeCell ref="X14:Y14"/>
    <mergeCell ref="X15:Y15"/>
    <mergeCell ref="X16:Y16"/>
    <mergeCell ref="C3:N3"/>
    <mergeCell ref="C4:N4"/>
    <mergeCell ref="I9:I11"/>
    <mergeCell ref="C8:N8"/>
    <mergeCell ref="C9:C11"/>
    <mergeCell ref="F9:F11"/>
    <mergeCell ref="G9:G11"/>
    <mergeCell ref="H9:H11"/>
    <mergeCell ref="K9:K10"/>
    <mergeCell ref="J9:J10"/>
    <mergeCell ref="D9:D11"/>
    <mergeCell ref="N9:N11"/>
    <mergeCell ref="E9:E11"/>
    <mergeCell ref="K100:K101"/>
    <mergeCell ref="F100:F102"/>
    <mergeCell ref="G100:G102"/>
    <mergeCell ref="J100:J101"/>
    <mergeCell ref="F36:F38"/>
    <mergeCell ref="C5:N5"/>
    <mergeCell ref="C6:N6"/>
    <mergeCell ref="Q36:Q38"/>
    <mergeCell ref="R36:S38"/>
    <mergeCell ref="Q9:Q11"/>
    <mergeCell ref="R9:S11"/>
    <mergeCell ref="P9:P11"/>
    <mergeCell ref="P100:P102"/>
    <mergeCell ref="P36:P38"/>
    <mergeCell ref="O9:O11"/>
    <mergeCell ref="A35:N35"/>
    <mergeCell ref="C99:N99"/>
    <mergeCell ref="N100:N102"/>
    <mergeCell ref="D100:D102"/>
    <mergeCell ref="J36:J37"/>
    <mergeCell ref="H100:H102"/>
    <mergeCell ref="I100:I102"/>
    <mergeCell ref="C36:C38"/>
    <mergeCell ref="D36:D38"/>
    <mergeCell ref="V106:V108"/>
    <mergeCell ref="W106:W108"/>
    <mergeCell ref="X106:Y108"/>
    <mergeCell ref="X43:Y43"/>
    <mergeCell ref="X44:Y44"/>
    <mergeCell ref="X53:Y53"/>
    <mergeCell ref="X54:Y54"/>
    <mergeCell ref="X55:Y55"/>
    <mergeCell ref="X56:Y56"/>
    <mergeCell ref="X57:Y57"/>
    <mergeCell ref="X48:Y48"/>
    <mergeCell ref="X49:Y49"/>
    <mergeCell ref="X50:Y50"/>
    <mergeCell ref="X51:Y51"/>
    <mergeCell ref="X52:Y52"/>
    <mergeCell ref="X62:Y62"/>
    <mergeCell ref="X63:Y63"/>
    <mergeCell ref="X64:Y64"/>
    <mergeCell ref="X65:Y65"/>
    <mergeCell ref="X66:Y66"/>
    <mergeCell ref="X58:Y58"/>
    <mergeCell ref="X59:Y59"/>
    <mergeCell ref="X60:Y60"/>
    <mergeCell ref="X72:Y72"/>
    <mergeCell ref="U9:U10"/>
    <mergeCell ref="V36:V38"/>
    <mergeCell ref="W36:W38"/>
    <mergeCell ref="X36:Y38"/>
    <mergeCell ref="Q100:Q102"/>
    <mergeCell ref="R100:S102"/>
    <mergeCell ref="X40:Y40"/>
    <mergeCell ref="X17:Y17"/>
    <mergeCell ref="X18:Y18"/>
    <mergeCell ref="X28:Y28"/>
    <mergeCell ref="X29:Y29"/>
    <mergeCell ref="X24:Y24"/>
    <mergeCell ref="X25:Y25"/>
    <mergeCell ref="X26:Y26"/>
    <mergeCell ref="X27:Y27"/>
    <mergeCell ref="X42:Y42"/>
    <mergeCell ref="X31:Y31"/>
    <mergeCell ref="X35:Y35"/>
    <mergeCell ref="X39:Y39"/>
    <mergeCell ref="X41:Y41"/>
    <mergeCell ref="X61:Y61"/>
    <mergeCell ref="X73:Y73"/>
    <mergeCell ref="X74:Y74"/>
    <mergeCell ref="X75:Y75"/>
  </mergeCells>
  <printOptions horizontalCentered="1"/>
  <pageMargins left="0.25" right="0.25" top="0.75" bottom="0.75" header="0.3" footer="0.3"/>
  <pageSetup scale="6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11">
        <v>1273190</v>
      </c>
      <c r="E1" s="9" t="s">
        <v>10</v>
      </c>
      <c r="F1" s="10" t="s">
        <v>88</v>
      </c>
      <c r="G1" s="12" t="s">
        <v>44</v>
      </c>
      <c r="H1" s="21">
        <v>42736</v>
      </c>
      <c r="I1" s="12">
        <v>9901100967</v>
      </c>
      <c r="J1" s="12">
        <v>1273190</v>
      </c>
      <c r="K1" s="12" t="s">
        <v>118</v>
      </c>
      <c r="L1" s="8">
        <v>71.400000000000006</v>
      </c>
      <c r="M1" s="15">
        <v>17</v>
      </c>
      <c r="N1" s="11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8">
        <f>+N1+O1+P1</f>
        <v>1678.8200000000002</v>
      </c>
      <c r="R1" s="17">
        <f>ROUND((N1+O1)*4.83%,2)</f>
        <v>74.239999999999995</v>
      </c>
      <c r="S1" s="17"/>
      <c r="T1" s="17">
        <f>+R1+S1</f>
        <v>74.239999999999995</v>
      </c>
      <c r="U1" s="16">
        <f>ROUND(Q1-T1,2)</f>
        <v>1604.58</v>
      </c>
      <c r="V1" s="14">
        <v>3164003073</v>
      </c>
      <c r="W1" s="19" t="s">
        <v>149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2022-07-18T22:54:35Z</cp:lastPrinted>
  <dcterms:created xsi:type="dcterms:W3CDTF">2019-01-22T22:49:45Z</dcterms:created>
  <dcterms:modified xsi:type="dcterms:W3CDTF">2022-08-01T14:54:09Z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