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H1b0Ni8UR0vPCvDFLdotyEVT9R9Fd0zUBq95J//1zvFcahOz242fHsnjQ7kMskN1Kb1x4VlwG14Lr17SyfOB8Q==" workbookSaltValue="VELRZfKYHcbZ0Lc7Ag/BRw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031'!$A$1:$AB$62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7" i="1" l="1"/>
  <c r="Z33" i="1"/>
  <c r="AB33" i="1" s="1"/>
  <c r="T33" i="1"/>
  <c r="K33" i="1"/>
  <c r="J33" i="1"/>
  <c r="T25" i="1" l="1"/>
  <c r="T12" i="1" l="1"/>
  <c r="T13" i="1"/>
  <c r="T14" i="1"/>
  <c r="T15" i="1"/>
  <c r="T24" i="1"/>
  <c r="U24" i="1" s="1"/>
  <c r="T26" i="1"/>
  <c r="U26" i="1" s="1"/>
  <c r="T23" i="1"/>
  <c r="U25" i="1"/>
  <c r="N26" i="1"/>
  <c r="P26" i="1" s="1"/>
  <c r="M26" i="1"/>
  <c r="L26" i="1"/>
  <c r="N25" i="1"/>
  <c r="P25" i="1" s="1"/>
  <c r="M25" i="1"/>
  <c r="L25" i="1"/>
  <c r="N24" i="1"/>
  <c r="P24" i="1" s="1"/>
  <c r="M24" i="1"/>
  <c r="L24" i="1"/>
  <c r="C24" i="1"/>
  <c r="C25" i="1" s="1"/>
  <c r="C26" i="1" s="1"/>
  <c r="N23" i="1"/>
  <c r="P23" i="1" s="1"/>
  <c r="M23" i="1"/>
  <c r="L23" i="1"/>
  <c r="U23" i="1" l="1"/>
  <c r="U27" i="1" s="1"/>
  <c r="L12" i="1" l="1"/>
  <c r="M12" i="1"/>
  <c r="L13" i="1"/>
  <c r="M13" i="1"/>
  <c r="L14" i="1"/>
  <c r="M14" i="1"/>
  <c r="L15" i="1"/>
  <c r="M15" i="1"/>
  <c r="V120" i="1" l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40" i="1"/>
  <c r="W140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2" i="1"/>
  <c r="W12" i="1" s="1"/>
  <c r="V13" i="1"/>
  <c r="W13" i="1" s="1"/>
  <c r="V14" i="1"/>
  <c r="W14" i="1" s="1"/>
  <c r="V15" i="1"/>
  <c r="W15" i="1" s="1"/>
  <c r="U16" i="1" l="1"/>
  <c r="X128" i="1"/>
  <c r="X122" i="1"/>
  <c r="X141" i="1"/>
  <c r="X130" i="1"/>
  <c r="X15" i="1"/>
  <c r="X146" i="1"/>
  <c r="X136" i="1"/>
  <c r="X120" i="1"/>
  <c r="X145" i="1"/>
  <c r="X134" i="1"/>
  <c r="X126" i="1"/>
  <c r="X143" i="1"/>
  <c r="X132" i="1"/>
  <c r="X124" i="1"/>
  <c r="X14" i="1"/>
  <c r="X12" i="1"/>
  <c r="X13" i="1"/>
  <c r="X135" i="1"/>
  <c r="X127" i="1"/>
  <c r="X140" i="1"/>
  <c r="X129" i="1"/>
  <c r="X121" i="1"/>
  <c r="X142" i="1"/>
  <c r="X131" i="1"/>
  <c r="X123" i="1"/>
  <c r="X144" i="1"/>
  <c r="X133" i="1"/>
  <c r="X125" i="1"/>
  <c r="N15" i="1"/>
  <c r="N12" i="1"/>
  <c r="N13" i="1"/>
  <c r="N14" i="1"/>
  <c r="P13" i="1" l="1"/>
  <c r="P14" i="1"/>
  <c r="P15" i="1"/>
  <c r="P12" i="1"/>
  <c r="C13" i="1" l="1"/>
  <c r="C14" i="1" s="1"/>
  <c r="C15" i="1" s="1"/>
  <c r="P1" i="2" l="1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<sst xmlns="http://schemas.openxmlformats.org/spreadsheetml/2006/main" count="125" uniqueCount="59">
  <si>
    <t>Peón Vigilante V</t>
  </si>
  <si>
    <t>Peón</t>
  </si>
  <si>
    <t>Erik Leonel Quixaj Ortiz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</si>
  <si>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</si>
  <si>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</si>
  <si>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</si>
  <si>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</si>
  <si>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</si>
  <si>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</si>
  <si>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</si>
  <si>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</si>
  <si>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Líquidos</t>
  </si>
  <si>
    <t>Estación Acuática</t>
  </si>
  <si>
    <t>Renglon 033</t>
  </si>
  <si>
    <t>TOTAL DEVENGADO MENSUAL</t>
  </si>
  <si>
    <t>11130016-219-00-0115-0001-12-33-00-000-001-000-031-00000</t>
  </si>
  <si>
    <t>Ubicación</t>
  </si>
  <si>
    <t>66-2020-031-AMSA</t>
  </si>
  <si>
    <t xml:space="preserve">NPG </t>
  </si>
  <si>
    <t>E468136428</t>
  </si>
  <si>
    <t>E468191992</t>
  </si>
  <si>
    <t>E468224998</t>
  </si>
  <si>
    <t>E468229302</t>
  </si>
  <si>
    <t>E468287914</t>
  </si>
  <si>
    <t>COMPLEMENTO
SALARIO</t>
  </si>
  <si>
    <t>Luis Armando Ramirez Martinez</t>
  </si>
  <si>
    <t>Ines Vidal Gomez Acajabon</t>
  </si>
  <si>
    <t>Josue Rolando Gomez Muñoz</t>
  </si>
  <si>
    <t>La cerra</t>
  </si>
  <si>
    <t xml:space="preserve">Codigo de empleado </t>
  </si>
  <si>
    <t xml:space="preserve">No. de Contrato </t>
  </si>
  <si>
    <t>19-2022-031-AMSA</t>
  </si>
  <si>
    <t>20-2022-031-AMSA</t>
  </si>
  <si>
    <t>21-2022-031-AMSA</t>
  </si>
  <si>
    <t>44-2022-031-AMSA</t>
  </si>
  <si>
    <t>Romeo Santiago Chiguichon Chiguichon</t>
  </si>
  <si>
    <t xml:space="preserve">SALARIOS DEVENGADOS </t>
  </si>
  <si>
    <t>SIGES</t>
  </si>
  <si>
    <t>TOTAL</t>
  </si>
  <si>
    <t>TOTAL DEVENGADO ENERO-FEBRERO</t>
  </si>
  <si>
    <t>Mercy Edelman Rivas</t>
  </si>
  <si>
    <t>Edgar Rolando Zamora Ruiz</t>
  </si>
  <si>
    <t>Encargada de Nómina</t>
  </si>
  <si>
    <t>Director Ejecutivo</t>
  </si>
  <si>
    <t>AMSA</t>
  </si>
  <si>
    <t>Renglon 72</t>
  </si>
  <si>
    <t>Bonificación anual (BONO 14)</t>
  </si>
  <si>
    <t>115-2022-031-AMSA</t>
  </si>
  <si>
    <t xml:space="preserve">Auxiliar Misceláneo </t>
  </si>
  <si>
    <t xml:space="preserve">René Antonio Rosales Vásquez  </t>
  </si>
  <si>
    <t xml:space="preserve">TOTAL DEVENGADO ENERO </t>
  </si>
  <si>
    <t>BONO 14 CORRESPONDIENTE DE ENERO Y FEBRERO 2022</t>
  </si>
  <si>
    <t xml:space="preserve">TOTAL DEVENGADO FEBRERO </t>
  </si>
  <si>
    <t>TOTAL DEVENGADO JUNIO</t>
  </si>
  <si>
    <t xml:space="preserve">Reducciones </t>
  </si>
  <si>
    <t>IGSS</t>
  </si>
  <si>
    <t>Renglón 
031</t>
  </si>
  <si>
    <t>Jornales</t>
  </si>
  <si>
    <t>TOTAL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</si>
</sst>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7">
    <xf numFmtId="0" fontId="0" fillId="0" borderId="0" xfId="0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44" fontId="9" fillId="2" borderId="2" xfId="0" applyNumberFormat="1" applyFont="1" applyFill="1" applyBorder="1"/>
    <xf numFmtId="44" fontId="9" fillId="6" borderId="2" xfId="0" applyNumberFormat="1" applyFont="1" applyFill="1" applyBorder="1"/>
    <xf numFmtId="0" fontId="11" fillId="2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165" fontId="9" fillId="2" borderId="2" xfId="0" applyNumberFormat="1" applyFont="1" applyFill="1" applyBorder="1"/>
    <xf numFmtId="49" fontId="11" fillId="2" borderId="2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9" fillId="5" borderId="2" xfId="0" applyNumberFormat="1" applyFont="1" applyFill="1" applyBorder="1"/>
    <xf numFmtId="0" fontId="0" fillId="5" borderId="1" xfId="0" applyFont="1" applyFill="1" applyBorder="1"/>
    <xf numFmtId="44" fontId="0" fillId="5" borderId="2" xfId="0" applyNumberFormat="1" applyFont="1" applyFill="1" applyBorder="1"/>
    <xf numFmtId="0" fontId="12" fillId="5" borderId="0" xfId="0" applyFont="1" applyFill="1"/>
    <xf numFmtId="44" fontId="12" fillId="5" borderId="0" xfId="0" applyNumberFormat="1" applyFont="1" applyFill="1"/>
    <xf numFmtId="0" fontId="10" fillId="3" borderId="6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4" fontId="0" fillId="0" borderId="0" xfId="42" applyNumberFormat="1" applyFont="1"/>
    <xf numFmtId="44" fontId="0" fillId="0" borderId="2" xfId="42" applyNumberFormat="1" applyFont="1" applyBorder="1"/>
    <xf numFmtId="44" fontId="0" fillId="0" borderId="2" xfId="0" applyNumberFormat="1" applyFont="1" applyBorder="1"/>
    <xf numFmtId="44" fontId="3" fillId="5" borderId="0" xfId="42" applyNumberFormat="1" applyFont="1" applyFill="1"/>
    <xf numFmtId="44" fontId="9" fillId="2" borderId="3" xfId="0" applyNumberFormat="1" applyFont="1" applyFill="1" applyBorder="1"/>
    <xf numFmtId="44" fontId="0" fillId="5" borderId="3" xfId="0" applyNumberFormat="1" applyFont="1" applyFill="1" applyBorder="1"/>
    <xf numFmtId="44" fontId="9" fillId="5" borderId="3" xfId="0" applyNumberFormat="1" applyFont="1" applyFill="1" applyBorder="1"/>
    <xf numFmtId="0" fontId="0" fillId="5" borderId="6" xfId="0" applyFont="1" applyFill="1" applyBorder="1"/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42" applyNumberFormat="1" applyFont="1"/>
    <xf numFmtId="0" fontId="14" fillId="0" borderId="0" xfId="0" applyFont="1" applyAlignment="1">
      <alignment horizontal="center"/>
    </xf>
    <xf numFmtId="44" fontId="10" fillId="5" borderId="3" xfId="0" applyNumberFormat="1" applyFont="1" applyFill="1" applyBorder="1" applyAlignment="1">
      <alignment horizontal="center" vertical="center" wrapText="1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3" fillId="5" borderId="2" xfId="42" applyNumberFormat="1" applyFont="1" applyFill="1" applyBorder="1"/>
    <xf numFmtId="44" fontId="3" fillId="5" borderId="3" xfId="42" applyNumberFormat="1" applyFont="1" applyFill="1" applyBorder="1"/>
    <xf numFmtId="0" fontId="14" fillId="0" borderId="0" xfId="0" applyFont="1"/>
    <xf numFmtId="44" fontId="10" fillId="5" borderId="3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2" fillId="2" borderId="0" xfId="0" applyFont="1" applyFill="1"/>
    <xf numFmtId="44" fontId="12" fillId="2" borderId="0" xfId="0" applyNumberFormat="1" applyFont="1" applyFill="1"/>
    <xf numFmtId="44" fontId="3" fillId="2" borderId="0" xfId="42" applyNumberFormat="1" applyFont="1" applyFill="1"/>
    <xf numFmtId="0" fontId="11" fillId="2" borderId="2" xfId="2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15" fillId="0" borderId="2" xfId="2" applyFont="1" applyFill="1" applyBorder="1" applyAlignment="1">
      <alignment horizontal="center" vertical="center"/>
    </xf>
    <xf numFmtId="0" fontId="16" fillId="0" borderId="2" xfId="0" applyFont="1" applyFill="1" applyBorder="1"/>
    <xf numFmtId="0" fontId="10" fillId="3" borderId="3" xfId="0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44" fontId="0" fillId="0" borderId="0" xfId="0" applyNumberFormat="1" applyFont="1" applyBorder="1" applyAlignment="1">
      <alignment horizontal="center"/>
    </xf>
    <xf numFmtId="44" fontId="10" fillId="5" borderId="9" xfId="0" applyNumberFormat="1" applyFont="1" applyFill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center" vertical="center"/>
    </xf>
    <xf numFmtId="44" fontId="0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44" fontId="0" fillId="0" borderId="0" xfId="0" applyNumberFormat="1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44" fontId="3" fillId="3" borderId="0" xfId="0" applyNumberFormat="1" applyFont="1" applyFill="1" applyAlignment="1"/>
    <xf numFmtId="44" fontId="17" fillId="3" borderId="2" xfId="1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44" fontId="13" fillId="2" borderId="0" xfId="42" applyNumberFormat="1" applyFont="1" applyFill="1"/>
    <xf numFmtId="0" fontId="12" fillId="0" borderId="0" xfId="0" applyFont="1" applyFill="1"/>
    <xf numFmtId="44" fontId="12" fillId="0" borderId="0" xfId="0" applyNumberFormat="1" applyFont="1" applyFill="1"/>
    <xf numFmtId="0" fontId="0" fillId="0" borderId="0" xfId="0" applyFont="1" applyFill="1"/>
    <xf numFmtId="44" fontId="3" fillId="0" borderId="0" xfId="42" applyNumberFormat="1" applyFont="1" applyFill="1"/>
    <xf numFmtId="44" fontId="9" fillId="0" borderId="2" xfId="0" applyNumberFormat="1" applyFont="1" applyFill="1" applyBorder="1"/>
    <xf numFmtId="44" fontId="3" fillId="0" borderId="2" xfId="42" applyNumberFormat="1" applyFont="1" applyFill="1" applyBorder="1"/>
    <xf numFmtId="0" fontId="0" fillId="0" borderId="2" xfId="0" applyFont="1" applyFill="1" applyBorder="1"/>
    <xf numFmtId="0" fontId="14" fillId="0" borderId="12" xfId="0" applyFont="1" applyBorder="1" applyAlignment="1">
      <alignment horizontal="center"/>
    </xf>
    <xf numFmtId="0" fontId="14" fillId="0" borderId="12" xfId="0" applyFont="1" applyBorder="1"/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44" fontId="10" fillId="5" borderId="5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44" fontId="10" fillId="5" borderId="4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44" fontId="17" fillId="3" borderId="2" xfId="1" applyFont="1" applyFill="1" applyBorder="1" applyAlignment="1">
      <alignment horizontal="center" vertical="center" wrapText="1"/>
    </xf>
    <xf numFmtId="44" fontId="17" fillId="3" borderId="2" xfId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43"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Millares" xfId="42" builtinId="3"/>
    <cellStyle name="Moneda" xfId="1" builtinId="4"/>
    <cellStyle name="Moneda 2" xfId="4"/>
    <cellStyle name="Moneda 2 2" xfId="7"/>
    <cellStyle name="Moneda 2 2 2" xfId="39"/>
    <cellStyle name="Moneda 3" xfId="5"/>
    <cellStyle name="Moneda 3 2" xfId="8"/>
    <cellStyle name="Moneda 3 2 2" xfId="40"/>
    <cellStyle name="Moneda 3 3" xfId="37"/>
    <cellStyle name="Moneda 4" xfId="6"/>
    <cellStyle name="Moneda 4 2" xfId="38"/>
    <cellStyle name="Moneda 5" xfId="9"/>
    <cellStyle name="Moneda 5 2" xfId="41"/>
    <cellStyle name="Moneda 6" xfId="36"/>
    <cellStyle name="Normal" xfId="0" builtinId="0"/>
    <cellStyle name="Normal 2" xfId="2"/>
    <cellStyle name="Normal_jacki 031-029-021-022_PERSONAL_AMSA_2010(2)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15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598084</xdr:colOff>
      <xdr:row>1</xdr:row>
      <xdr:rowOff>166133</xdr:rowOff>
    </xdr:from>
    <xdr:to>
      <xdr:col>5</xdr:col>
      <xdr:colOff>1052183</xdr:colOff>
      <xdr:row>7</xdr:row>
      <xdr:rowOff>44371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84" y="376569"/>
          <a:ext cx="4330552" cy="1174081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77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44390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78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876453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79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44390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80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876453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81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44390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82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76453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184731" cy="264560"/>
    <xdr:sp macro="" textlink="">
      <xdr:nvSpPr>
        <xdr:cNvPr id="83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944390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26</xdr:row>
      <xdr:rowOff>0</xdr:rowOff>
    </xdr:from>
    <xdr:ext cx="184731" cy="264560"/>
    <xdr:sp macro="" textlink="">
      <xdr:nvSpPr>
        <xdr:cNvPr id="84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876453" y="35331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5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6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7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8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89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0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1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2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3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4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5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96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876453" y="332267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1"/>
  <sheetViews>
    <sheetView showGridLines="0" tabSelected="1" view="pageBreakPreview" zoomScale="75" zoomScaleNormal="86" zoomScaleSheetLayoutView="75" workbookViewId="0">
      <selection activeCell="AA25" sqref="AA25"/>
    </sheetView>
  </sheetViews>
  <sheetFormatPr baseColWidth="10" defaultColWidth="10.85546875" defaultRowHeight="15" x14ac:dyDescent="0.25"/>
  <cols>
    <col min="1" max="1" width="10.85546875" style="12" customWidth="1"/>
    <col min="2" max="2" width="1.85546875" style="2" customWidth="1"/>
    <col min="3" max="3" width="5.5703125" style="2" customWidth="1"/>
    <col min="4" max="4" width="16.5703125" style="19" customWidth="1"/>
    <col min="5" max="5" width="23.28515625" style="19" customWidth="1"/>
    <col min="6" max="6" width="20.7109375" style="2" customWidth="1"/>
    <col min="7" max="7" width="25.28515625" style="19" customWidth="1"/>
    <col min="8" max="8" width="46.140625" style="2" customWidth="1"/>
    <col min="9" max="9" width="12.140625" style="2" customWidth="1"/>
    <col min="10" max="10" width="16.140625" style="19" customWidth="1"/>
    <col min="11" max="11" width="13.42578125" style="2" customWidth="1"/>
    <col min="12" max="13" width="16.42578125" style="2" hidden="1" customWidth="1"/>
    <col min="14" max="14" width="20.28515625" style="2" hidden="1" customWidth="1"/>
    <col min="15" max="15" width="10.85546875" style="2" hidden="1" customWidth="1"/>
    <col min="16" max="16" width="0.28515625" style="2" hidden="1" customWidth="1"/>
    <col min="17" max="17" width="20.140625" style="2" hidden="1" customWidth="1"/>
    <col min="18" max="19" width="10.85546875" style="2" hidden="1" customWidth="1"/>
    <col min="20" max="20" width="16.140625" style="2" customWidth="1"/>
    <col min="21" max="21" width="16.7109375" style="52" customWidth="1"/>
    <col min="22" max="22" width="21.140625" style="42" hidden="1" customWidth="1"/>
    <col min="23" max="23" width="19.85546875" style="52" hidden="1" customWidth="1"/>
    <col min="24" max="24" width="12.42578125" style="42" hidden="1" customWidth="1"/>
    <col min="25" max="25" width="19.5703125" style="42" hidden="1" customWidth="1"/>
    <col min="26" max="26" width="19.5703125" style="42" customWidth="1"/>
    <col min="27" max="27" width="17.7109375" style="2" customWidth="1"/>
    <col min="28" max="28" width="18.85546875" style="2" customWidth="1"/>
    <col min="29" max="29" width="14.85546875" style="2" customWidth="1"/>
    <col min="30" max="30" width="16" style="2" customWidth="1"/>
    <col min="31" max="16384" width="10.85546875" style="2"/>
  </cols>
  <sheetData>
    <row r="1" spans="1:28" ht="16.5" x14ac:dyDescent="0.3">
      <c r="A1" s="21"/>
      <c r="B1" s="22"/>
      <c r="C1" s="22"/>
      <c r="D1" s="23"/>
      <c r="E1" s="23"/>
      <c r="F1" s="22"/>
      <c r="G1" s="23"/>
      <c r="H1" s="22"/>
      <c r="I1" s="22"/>
      <c r="J1" s="23"/>
      <c r="K1" s="22"/>
      <c r="L1" s="22"/>
      <c r="M1" s="22"/>
      <c r="N1" s="22"/>
      <c r="T1" s="22"/>
    </row>
    <row r="2" spans="1:28" ht="19.5" customHeight="1" x14ac:dyDescent="0.3">
      <c r="A2" s="21"/>
      <c r="B2" s="22"/>
      <c r="C2" s="22"/>
      <c r="D2" s="23"/>
      <c r="E2" s="23"/>
      <c r="F2" s="22"/>
      <c r="G2" s="23"/>
      <c r="H2" s="22"/>
      <c r="I2" s="22"/>
      <c r="J2" s="23"/>
      <c r="K2" s="22"/>
      <c r="L2" s="22"/>
      <c r="M2" s="22"/>
      <c r="N2" s="22"/>
      <c r="T2" s="22"/>
    </row>
    <row r="3" spans="1:28" ht="16.5" x14ac:dyDescent="0.3">
      <c r="A3" s="21"/>
      <c r="B3" s="22"/>
      <c r="C3" s="153" t="s">
        <v>3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</row>
    <row r="4" spans="1:28" ht="16.5" x14ac:dyDescent="0.3">
      <c r="A4" s="21"/>
      <c r="B4" s="22"/>
      <c r="C4" s="153" t="s">
        <v>51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</row>
    <row r="5" spans="1:28" ht="16.5" x14ac:dyDescent="0.3">
      <c r="A5" s="21"/>
      <c r="B5" s="22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5"/>
      <c r="P5" s="5"/>
    </row>
    <row r="6" spans="1:28" ht="16.5" x14ac:dyDescent="0.3">
      <c r="A6" s="21"/>
      <c r="B6" s="22"/>
      <c r="C6" s="154" t="s">
        <v>4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</row>
    <row r="7" spans="1:28" ht="16.5" x14ac:dyDescent="0.3">
      <c r="A7" s="21"/>
      <c r="B7" s="22"/>
      <c r="C7" s="24"/>
      <c r="D7" s="24"/>
      <c r="E7" s="24"/>
      <c r="F7" s="24"/>
      <c r="G7" s="24"/>
      <c r="H7" s="24"/>
      <c r="I7" s="24"/>
      <c r="J7" s="24"/>
      <c r="K7" s="24"/>
      <c r="L7" s="49"/>
      <c r="M7" s="49"/>
      <c r="N7" s="24"/>
      <c r="O7" s="6"/>
      <c r="P7" s="6"/>
      <c r="T7" s="49"/>
    </row>
    <row r="8" spans="1:28" ht="16.5" x14ac:dyDescent="0.3">
      <c r="A8" s="21"/>
      <c r="B8" s="22"/>
      <c r="C8" s="154" t="s">
        <v>15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</row>
    <row r="9" spans="1:28" ht="15" customHeight="1" x14ac:dyDescent="0.3">
      <c r="A9" s="21"/>
      <c r="B9" s="22"/>
      <c r="C9" s="139" t="s">
        <v>7</v>
      </c>
      <c r="D9" s="139" t="s">
        <v>29</v>
      </c>
      <c r="E9" s="25"/>
      <c r="F9" s="139" t="s">
        <v>6</v>
      </c>
      <c r="G9" s="139" t="s">
        <v>16</v>
      </c>
      <c r="H9" s="139" t="s">
        <v>5</v>
      </c>
      <c r="I9" s="142" t="s">
        <v>9</v>
      </c>
      <c r="J9" s="155" t="s">
        <v>13</v>
      </c>
      <c r="K9" s="119" t="s">
        <v>13</v>
      </c>
      <c r="L9" s="48"/>
      <c r="M9" s="48"/>
      <c r="N9" s="113" t="s">
        <v>14</v>
      </c>
      <c r="O9" s="129" t="s">
        <v>18</v>
      </c>
      <c r="P9" s="113" t="s">
        <v>36</v>
      </c>
      <c r="Q9" s="130">
        <v>21</v>
      </c>
      <c r="R9" s="133"/>
      <c r="S9" s="134"/>
      <c r="T9" s="113" t="s">
        <v>50</v>
      </c>
      <c r="U9" s="116" t="s">
        <v>45</v>
      </c>
      <c r="V9" s="116" t="s">
        <v>39</v>
      </c>
      <c r="W9" s="116" t="s">
        <v>37</v>
      </c>
      <c r="X9" s="121" t="s">
        <v>38</v>
      </c>
      <c r="Y9" s="122"/>
      <c r="Z9" s="92"/>
    </row>
    <row r="10" spans="1:28" ht="16.5" x14ac:dyDescent="0.3">
      <c r="A10" s="21"/>
      <c r="B10" s="22"/>
      <c r="C10" s="140"/>
      <c r="D10" s="140"/>
      <c r="E10" s="26"/>
      <c r="F10" s="140"/>
      <c r="G10" s="140"/>
      <c r="H10" s="140"/>
      <c r="I10" s="143"/>
      <c r="J10" s="156"/>
      <c r="K10" s="120"/>
      <c r="L10" s="50"/>
      <c r="M10" s="50"/>
      <c r="N10" s="114"/>
      <c r="O10" s="129"/>
      <c r="P10" s="114"/>
      <c r="Q10" s="131"/>
      <c r="R10" s="135"/>
      <c r="S10" s="136"/>
      <c r="T10" s="114"/>
      <c r="U10" s="117"/>
      <c r="V10" s="128"/>
      <c r="W10" s="128"/>
      <c r="X10" s="123"/>
      <c r="Y10" s="124"/>
      <c r="Z10" s="92"/>
    </row>
    <row r="11" spans="1:28" ht="45" customHeight="1" x14ac:dyDescent="0.3">
      <c r="A11" s="21"/>
      <c r="B11" s="22"/>
      <c r="C11" s="141"/>
      <c r="D11" s="141"/>
      <c r="E11" s="28" t="s">
        <v>30</v>
      </c>
      <c r="F11" s="141"/>
      <c r="G11" s="141"/>
      <c r="H11" s="141"/>
      <c r="I11" s="144"/>
      <c r="J11" s="27" t="s">
        <v>24</v>
      </c>
      <c r="K11" s="27" t="s">
        <v>8</v>
      </c>
      <c r="L11" s="51"/>
      <c r="M11" s="51"/>
      <c r="N11" s="115"/>
      <c r="O11" s="129"/>
      <c r="P11" s="115"/>
      <c r="Q11" s="132"/>
      <c r="R11" s="137"/>
      <c r="S11" s="138"/>
      <c r="T11" s="115"/>
      <c r="U11" s="65" t="s">
        <v>46</v>
      </c>
      <c r="V11" s="117"/>
      <c r="W11" s="117"/>
      <c r="X11" s="125"/>
      <c r="Y11" s="126"/>
      <c r="Z11" s="92"/>
    </row>
    <row r="12" spans="1:28" ht="16.5" x14ac:dyDescent="0.3">
      <c r="A12" s="21"/>
      <c r="B12" s="22"/>
      <c r="C12" s="29">
        <v>1</v>
      </c>
      <c r="D12" s="30">
        <v>9901531023</v>
      </c>
      <c r="E12" s="31" t="s">
        <v>31</v>
      </c>
      <c r="F12" s="37" t="s">
        <v>0</v>
      </c>
      <c r="G12" s="32" t="s">
        <v>28</v>
      </c>
      <c r="H12" s="29" t="s">
        <v>25</v>
      </c>
      <c r="I12" s="39">
        <v>75.64</v>
      </c>
      <c r="J12" s="34">
        <v>705.16</v>
      </c>
      <c r="K12" s="35">
        <v>250</v>
      </c>
      <c r="L12" s="35">
        <f t="shared" ref="L12:L14" si="0">+I12*31</f>
        <v>2344.84</v>
      </c>
      <c r="M12" s="35">
        <f t="shared" ref="M12:M14" si="1">+J12+K12</f>
        <v>955.16</v>
      </c>
      <c r="N12" s="43">
        <f t="shared" ref="N12:N14" si="2">(I12*29+J12)+(I12*28+J12)+(I12*31+J12)+(I12*30+J12)+(I12*31+J12)+(I12*30+J12)</f>
        <v>17770.52</v>
      </c>
      <c r="O12" s="44" t="s">
        <v>19</v>
      </c>
      <c r="P12" s="45">
        <f t="shared" ref="P12:P14" si="3">N12/12</f>
        <v>1480.8766666666668</v>
      </c>
      <c r="Q12" s="12"/>
      <c r="R12" s="12"/>
      <c r="S12" s="12"/>
      <c r="T12" s="43">
        <f>(I12*29+J12)</f>
        <v>2898.72</v>
      </c>
      <c r="U12" s="68">
        <v>237.77</v>
      </c>
      <c r="V12" s="54" t="e">
        <f>(#REF!*29+#REF!)+(#REF!*28+#REF!)</f>
        <v>#REF!</v>
      </c>
      <c r="W12" s="53" t="e">
        <f>+V12/12</f>
        <v>#REF!</v>
      </c>
      <c r="X12" s="127" t="e">
        <f>+#REF!+W12</f>
        <v>#REF!</v>
      </c>
      <c r="Y12" s="127"/>
      <c r="Z12" s="93"/>
    </row>
    <row r="13" spans="1:28" ht="16.5" x14ac:dyDescent="0.3">
      <c r="A13" s="21"/>
      <c r="B13" s="22"/>
      <c r="C13" s="29">
        <f t="shared" ref="C13:C15" si="4">C12+1</f>
        <v>2</v>
      </c>
      <c r="D13" s="38">
        <v>9901531048</v>
      </c>
      <c r="E13" s="31" t="s">
        <v>32</v>
      </c>
      <c r="F13" s="37" t="s">
        <v>0</v>
      </c>
      <c r="G13" s="37" t="s">
        <v>12</v>
      </c>
      <c r="H13" s="80" t="s">
        <v>26</v>
      </c>
      <c r="I13" s="33">
        <v>75.64</v>
      </c>
      <c r="J13" s="34">
        <v>705.16</v>
      </c>
      <c r="K13" s="35">
        <v>250</v>
      </c>
      <c r="L13" s="35">
        <f t="shared" si="0"/>
        <v>2344.84</v>
      </c>
      <c r="M13" s="35">
        <f t="shared" si="1"/>
        <v>955.16</v>
      </c>
      <c r="N13" s="43">
        <f t="shared" si="2"/>
        <v>17770.52</v>
      </c>
      <c r="O13" s="44" t="s">
        <v>23</v>
      </c>
      <c r="P13" s="45">
        <f t="shared" si="3"/>
        <v>1480.8766666666668</v>
      </c>
      <c r="Q13" s="12"/>
      <c r="R13" s="12"/>
      <c r="S13" s="12"/>
      <c r="T13" s="43">
        <f t="shared" ref="T13:T15" si="5">(I13*29+J13)</f>
        <v>2898.72</v>
      </c>
      <c r="U13" s="68">
        <v>237.77</v>
      </c>
      <c r="V13" s="54" t="e">
        <f>(#REF!*29+#REF!)+(#REF!*28+#REF!)</f>
        <v>#REF!</v>
      </c>
      <c r="W13" s="53" t="e">
        <f t="shared" ref="W13:W15" si="6">+V13/12</f>
        <v>#REF!</v>
      </c>
      <c r="X13" s="127" t="e">
        <f>+#REF!+W13</f>
        <v>#REF!</v>
      </c>
      <c r="Y13" s="127"/>
      <c r="Z13" s="93"/>
    </row>
    <row r="14" spans="1:28" ht="16.5" x14ac:dyDescent="0.3">
      <c r="A14" s="21"/>
      <c r="B14" s="22"/>
      <c r="C14" s="29">
        <f t="shared" si="4"/>
        <v>3</v>
      </c>
      <c r="D14" s="38">
        <v>9901531086</v>
      </c>
      <c r="E14" s="31" t="s">
        <v>33</v>
      </c>
      <c r="F14" s="37" t="s">
        <v>0</v>
      </c>
      <c r="G14" s="37" t="s">
        <v>12</v>
      </c>
      <c r="H14" s="80" t="s">
        <v>35</v>
      </c>
      <c r="I14" s="33">
        <v>75.64</v>
      </c>
      <c r="J14" s="34">
        <v>705.16</v>
      </c>
      <c r="K14" s="35">
        <v>250</v>
      </c>
      <c r="L14" s="56">
        <f t="shared" si="0"/>
        <v>2344.84</v>
      </c>
      <c r="M14" s="56">
        <f t="shared" si="1"/>
        <v>955.16</v>
      </c>
      <c r="N14" s="58">
        <f t="shared" si="2"/>
        <v>17770.52</v>
      </c>
      <c r="O14" s="59" t="s">
        <v>22</v>
      </c>
      <c r="P14" s="57">
        <f t="shared" si="3"/>
        <v>1480.8766666666668</v>
      </c>
      <c r="Q14" s="12"/>
      <c r="R14" s="12"/>
      <c r="S14" s="12"/>
      <c r="T14" s="43">
        <f t="shared" si="5"/>
        <v>2898.72</v>
      </c>
      <c r="U14" s="69">
        <v>237.77</v>
      </c>
      <c r="V14" s="54" t="e">
        <f>(#REF!*29+#REF!)+(#REF!*28+#REF!)</f>
        <v>#REF!</v>
      </c>
      <c r="W14" s="53" t="e">
        <f t="shared" si="6"/>
        <v>#REF!</v>
      </c>
      <c r="X14" s="127" t="e">
        <f>+#REF!+W14</f>
        <v>#REF!</v>
      </c>
      <c r="Y14" s="127"/>
      <c r="Z14" s="88"/>
    </row>
    <row r="15" spans="1:28" ht="16.5" x14ac:dyDescent="0.3">
      <c r="A15" s="21"/>
      <c r="B15" s="22"/>
      <c r="C15" s="29">
        <f t="shared" si="4"/>
        <v>4</v>
      </c>
      <c r="D15" s="30">
        <v>9901533112</v>
      </c>
      <c r="E15" s="32" t="s">
        <v>34</v>
      </c>
      <c r="F15" s="40" t="s">
        <v>1</v>
      </c>
      <c r="G15" s="37" t="s">
        <v>11</v>
      </c>
      <c r="H15" s="29" t="s">
        <v>27</v>
      </c>
      <c r="I15" s="33">
        <v>71.400000000000006</v>
      </c>
      <c r="J15" s="34">
        <v>836.6</v>
      </c>
      <c r="K15" s="35">
        <v>250</v>
      </c>
      <c r="L15" s="35">
        <f t="shared" ref="L15" si="7">+I15*31</f>
        <v>2213.4</v>
      </c>
      <c r="M15" s="35">
        <f t="shared" ref="M15" si="8">+J15+K15</f>
        <v>1086.5999999999999</v>
      </c>
      <c r="N15" s="36">
        <f t="shared" ref="N15" si="9">(I15*29+J15)+(I15*28+J15)+(I15*31+J15)+(I15*30+J15)+(I15*31+J15)+(I15*30+J15)</f>
        <v>17800.2</v>
      </c>
      <c r="O15" s="18" t="s">
        <v>20</v>
      </c>
      <c r="P15" s="45">
        <f t="shared" ref="P15" si="10">N15/12</f>
        <v>1483.3500000000001</v>
      </c>
      <c r="T15" s="43">
        <f t="shared" si="5"/>
        <v>2907.2000000000003</v>
      </c>
      <c r="U15" s="68">
        <v>237.77</v>
      </c>
      <c r="V15" s="54" t="e">
        <f>(#REF!*29+#REF!)+(#REF!*28+#REF!)</f>
        <v>#REF!</v>
      </c>
      <c r="W15" s="53" t="e">
        <f t="shared" si="6"/>
        <v>#REF!</v>
      </c>
      <c r="X15" s="127" t="e">
        <f>+#REF!+W15</f>
        <v>#REF!</v>
      </c>
      <c r="Y15" s="127"/>
      <c r="Z15" s="88"/>
    </row>
    <row r="16" spans="1:28" ht="16.5" x14ac:dyDescent="0.3">
      <c r="A16" s="21"/>
      <c r="B16" s="22"/>
      <c r="K16" s="46" t="s">
        <v>38</v>
      </c>
      <c r="L16" s="46"/>
      <c r="M16" s="46"/>
      <c r="N16" s="46"/>
      <c r="O16" s="46"/>
      <c r="P16" s="47"/>
      <c r="T16" s="46"/>
      <c r="U16" s="55">
        <f>SUM(U12:U15)</f>
        <v>951.08</v>
      </c>
      <c r="V16" s="2"/>
      <c r="W16" s="2"/>
      <c r="X16" s="2"/>
      <c r="Y16" s="2"/>
    </row>
    <row r="17" spans="1:28" ht="16.5" x14ac:dyDescent="0.3">
      <c r="A17" s="21"/>
      <c r="B17" s="22"/>
      <c r="K17" s="77"/>
      <c r="L17" s="77"/>
      <c r="M17" s="77"/>
      <c r="N17" s="77"/>
      <c r="O17" s="77"/>
      <c r="P17" s="78"/>
      <c r="Q17" s="12"/>
      <c r="R17" s="12"/>
      <c r="S17" s="12"/>
      <c r="T17" s="77"/>
      <c r="U17" s="79"/>
      <c r="V17" s="2"/>
      <c r="W17" s="2"/>
      <c r="X17" s="2"/>
      <c r="Y17" s="2"/>
      <c r="Z17" s="2"/>
    </row>
    <row r="18" spans="1:28" ht="16.5" x14ac:dyDescent="0.3">
      <c r="A18" s="21"/>
      <c r="B18" s="22"/>
      <c r="K18" s="77"/>
      <c r="L18" s="77"/>
      <c r="M18" s="77"/>
      <c r="N18" s="77"/>
      <c r="O18" s="77"/>
      <c r="P18" s="78"/>
      <c r="Q18" s="12"/>
      <c r="R18" s="12"/>
      <c r="S18" s="12"/>
      <c r="T18" s="77"/>
      <c r="U18" s="79"/>
      <c r="V18" s="2"/>
      <c r="W18" s="2"/>
      <c r="X18" s="2"/>
      <c r="Y18" s="2"/>
      <c r="Z18" s="2"/>
    </row>
    <row r="19" spans="1:28" ht="16.5" customHeight="1" x14ac:dyDescent="0.3">
      <c r="A19" s="21"/>
      <c r="B19" s="22"/>
      <c r="C19" s="154" t="s">
        <v>15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</row>
    <row r="20" spans="1:28" ht="16.5" customHeight="1" x14ac:dyDescent="0.3">
      <c r="A20" s="21"/>
      <c r="B20" s="22"/>
      <c r="C20" s="139" t="s">
        <v>7</v>
      </c>
      <c r="D20" s="139" t="s">
        <v>29</v>
      </c>
      <c r="E20" s="73"/>
      <c r="F20" s="139" t="s">
        <v>6</v>
      </c>
      <c r="G20" s="139" t="s">
        <v>16</v>
      </c>
      <c r="H20" s="139" t="s">
        <v>5</v>
      </c>
      <c r="I20" s="142" t="s">
        <v>9</v>
      </c>
      <c r="J20" s="119" t="s">
        <v>13</v>
      </c>
      <c r="K20" s="119" t="s">
        <v>13</v>
      </c>
      <c r="L20" s="72"/>
      <c r="M20" s="72"/>
      <c r="N20" s="113" t="s">
        <v>14</v>
      </c>
      <c r="O20" s="129" t="s">
        <v>18</v>
      </c>
      <c r="P20" s="113" t="s">
        <v>36</v>
      </c>
      <c r="Q20" s="130">
        <v>21</v>
      </c>
      <c r="R20" s="133"/>
      <c r="S20" s="134"/>
      <c r="T20" s="113" t="s">
        <v>52</v>
      </c>
      <c r="U20" s="116" t="s">
        <v>45</v>
      </c>
      <c r="V20" s="2"/>
      <c r="W20" s="2"/>
      <c r="X20" s="2"/>
      <c r="Y20" s="2"/>
      <c r="Z20" s="2"/>
      <c r="AA20" s="145"/>
    </row>
    <row r="21" spans="1:28" ht="16.5" x14ac:dyDescent="0.3">
      <c r="A21" s="21"/>
      <c r="B21" s="22"/>
      <c r="C21" s="140"/>
      <c r="D21" s="140"/>
      <c r="E21" s="74"/>
      <c r="F21" s="140"/>
      <c r="G21" s="140"/>
      <c r="H21" s="140"/>
      <c r="I21" s="143"/>
      <c r="J21" s="120"/>
      <c r="K21" s="120"/>
      <c r="L21" s="50"/>
      <c r="M21" s="50"/>
      <c r="N21" s="114"/>
      <c r="O21" s="129"/>
      <c r="P21" s="114"/>
      <c r="Q21" s="131"/>
      <c r="R21" s="135"/>
      <c r="S21" s="136"/>
      <c r="T21" s="114"/>
      <c r="U21" s="117"/>
      <c r="V21" s="2"/>
      <c r="W21" s="2"/>
      <c r="X21" s="2"/>
      <c r="Y21" s="2"/>
      <c r="Z21" s="2"/>
      <c r="AA21" s="146"/>
    </row>
    <row r="22" spans="1:28" ht="49.5" customHeight="1" x14ac:dyDescent="0.3">
      <c r="A22" s="21"/>
      <c r="B22" s="22"/>
      <c r="C22" s="141"/>
      <c r="D22" s="141"/>
      <c r="E22" s="75" t="s">
        <v>30</v>
      </c>
      <c r="F22" s="141"/>
      <c r="G22" s="141"/>
      <c r="H22" s="141"/>
      <c r="I22" s="144"/>
      <c r="J22" s="27" t="s">
        <v>24</v>
      </c>
      <c r="K22" s="27" t="s">
        <v>8</v>
      </c>
      <c r="L22" s="51"/>
      <c r="M22" s="51"/>
      <c r="N22" s="115"/>
      <c r="O22" s="129"/>
      <c r="P22" s="115"/>
      <c r="Q22" s="132"/>
      <c r="R22" s="137"/>
      <c r="S22" s="138"/>
      <c r="T22" s="115"/>
      <c r="U22" s="71" t="s">
        <v>46</v>
      </c>
      <c r="V22" s="2"/>
      <c r="W22" s="2"/>
      <c r="X22" s="2"/>
      <c r="Y22" s="2"/>
      <c r="Z22" s="2"/>
      <c r="AA22" s="90"/>
    </row>
    <row r="23" spans="1:28" ht="16.5" x14ac:dyDescent="0.3">
      <c r="A23" s="21"/>
      <c r="B23" s="22"/>
      <c r="C23" s="29">
        <v>1</v>
      </c>
      <c r="D23" s="30">
        <v>9901531023</v>
      </c>
      <c r="E23" s="31" t="s">
        <v>31</v>
      </c>
      <c r="F23" s="37" t="s">
        <v>0</v>
      </c>
      <c r="G23" s="32" t="s">
        <v>28</v>
      </c>
      <c r="H23" s="29" t="s">
        <v>25</v>
      </c>
      <c r="I23" s="39">
        <v>75.64</v>
      </c>
      <c r="J23" s="34">
        <v>705.16</v>
      </c>
      <c r="K23" s="35">
        <v>250</v>
      </c>
      <c r="L23" s="35">
        <f t="shared" ref="L23:L26" si="11">+I23*31</f>
        <v>2344.84</v>
      </c>
      <c r="M23" s="35">
        <f t="shared" ref="M23:M26" si="12">+J23+K23</f>
        <v>955.16</v>
      </c>
      <c r="N23" s="43">
        <f t="shared" ref="N23:N26" si="13">(I23*29+J23)+(I23*28+J23)+(I23*31+J23)+(I23*30+J23)+(I23*31+J23)+(I23*30+J23)</f>
        <v>17770.52</v>
      </c>
      <c r="O23" s="44" t="s">
        <v>19</v>
      </c>
      <c r="P23" s="45">
        <f t="shared" ref="P23:P26" si="14">N23/12</f>
        <v>1480.8766666666668</v>
      </c>
      <c r="Q23" s="12"/>
      <c r="R23" s="12"/>
      <c r="S23" s="12"/>
      <c r="T23" s="43">
        <f>(I23*28+J23)</f>
        <v>2823.08</v>
      </c>
      <c r="U23" s="68">
        <f>+T23/12</f>
        <v>235.25666666666666</v>
      </c>
      <c r="V23" s="2"/>
      <c r="W23" s="2"/>
      <c r="X23" s="2"/>
      <c r="Y23" s="2"/>
      <c r="Z23" s="2"/>
      <c r="AA23" s="91"/>
    </row>
    <row r="24" spans="1:28" ht="16.5" x14ac:dyDescent="0.3">
      <c r="A24" s="21"/>
      <c r="B24" s="22"/>
      <c r="C24" s="29">
        <f t="shared" ref="C24:C26" si="15">C23+1</f>
        <v>2</v>
      </c>
      <c r="D24" s="38">
        <v>9901531048</v>
      </c>
      <c r="E24" s="31" t="s">
        <v>32</v>
      </c>
      <c r="F24" s="37" t="s">
        <v>0</v>
      </c>
      <c r="G24" s="37" t="s">
        <v>12</v>
      </c>
      <c r="H24" s="80" t="s">
        <v>26</v>
      </c>
      <c r="I24" s="33">
        <v>75.64</v>
      </c>
      <c r="J24" s="34">
        <v>705.16</v>
      </c>
      <c r="K24" s="35">
        <v>250</v>
      </c>
      <c r="L24" s="35">
        <f t="shared" si="11"/>
        <v>2344.84</v>
      </c>
      <c r="M24" s="35">
        <f t="shared" si="12"/>
        <v>955.16</v>
      </c>
      <c r="N24" s="43">
        <f t="shared" si="13"/>
        <v>17770.52</v>
      </c>
      <c r="O24" s="44" t="s">
        <v>23</v>
      </c>
      <c r="P24" s="45">
        <f t="shared" si="14"/>
        <v>1480.8766666666668</v>
      </c>
      <c r="Q24" s="12"/>
      <c r="R24" s="12"/>
      <c r="S24" s="12"/>
      <c r="T24" s="43">
        <f t="shared" ref="T24:T26" si="16">(I24*28+J24)</f>
        <v>2823.08</v>
      </c>
      <c r="U24" s="68">
        <f t="shared" ref="U24:U25" si="17">+T24/12</f>
        <v>235.25666666666666</v>
      </c>
      <c r="V24" s="2"/>
      <c r="W24" s="2"/>
      <c r="X24" s="2"/>
      <c r="Y24" s="2"/>
      <c r="Z24" s="2"/>
    </row>
    <row r="25" spans="1:28" ht="16.5" customHeight="1" x14ac:dyDescent="0.3">
      <c r="A25" s="21"/>
      <c r="B25" s="22"/>
      <c r="C25" s="29">
        <f t="shared" si="15"/>
        <v>3</v>
      </c>
      <c r="D25" s="38">
        <v>9901531086</v>
      </c>
      <c r="E25" s="31" t="s">
        <v>33</v>
      </c>
      <c r="F25" s="37" t="s">
        <v>0</v>
      </c>
      <c r="G25" s="37" t="s">
        <v>12</v>
      </c>
      <c r="H25" s="80" t="s">
        <v>35</v>
      </c>
      <c r="I25" s="33">
        <v>75.64</v>
      </c>
      <c r="J25" s="34">
        <v>705.16</v>
      </c>
      <c r="K25" s="35">
        <v>250</v>
      </c>
      <c r="L25" s="56">
        <f t="shared" si="11"/>
        <v>2344.84</v>
      </c>
      <c r="M25" s="56">
        <f t="shared" si="12"/>
        <v>955.16</v>
      </c>
      <c r="N25" s="58">
        <f t="shared" si="13"/>
        <v>17770.52</v>
      </c>
      <c r="O25" s="59" t="s">
        <v>22</v>
      </c>
      <c r="P25" s="57">
        <f t="shared" si="14"/>
        <v>1480.8766666666668</v>
      </c>
      <c r="Q25" s="12"/>
      <c r="R25" s="12"/>
      <c r="S25" s="12"/>
      <c r="T25" s="43">
        <f>(I25*28+J25)</f>
        <v>2823.08</v>
      </c>
      <c r="U25" s="69">
        <f t="shared" si="17"/>
        <v>235.25666666666666</v>
      </c>
      <c r="V25" s="2"/>
      <c r="W25" s="2"/>
      <c r="X25" s="2"/>
      <c r="Y25" s="2"/>
      <c r="Z25" s="2"/>
    </row>
    <row r="26" spans="1:28" ht="16.5" customHeight="1" x14ac:dyDescent="0.3">
      <c r="A26" s="21"/>
      <c r="B26" s="22"/>
      <c r="C26" s="29">
        <f t="shared" si="15"/>
        <v>4</v>
      </c>
      <c r="D26" s="30">
        <v>9901533112</v>
      </c>
      <c r="E26" s="32" t="s">
        <v>34</v>
      </c>
      <c r="F26" s="40" t="s">
        <v>1</v>
      </c>
      <c r="G26" s="37" t="s">
        <v>11</v>
      </c>
      <c r="H26" s="29" t="s">
        <v>27</v>
      </c>
      <c r="I26" s="33">
        <v>71.400000000000006</v>
      </c>
      <c r="J26" s="34">
        <v>836.6</v>
      </c>
      <c r="K26" s="35">
        <v>250</v>
      </c>
      <c r="L26" s="35">
        <f t="shared" si="11"/>
        <v>2213.4</v>
      </c>
      <c r="M26" s="35">
        <f t="shared" si="12"/>
        <v>1086.5999999999999</v>
      </c>
      <c r="N26" s="36">
        <f t="shared" si="13"/>
        <v>17800.2</v>
      </c>
      <c r="O26" s="18" t="s">
        <v>20</v>
      </c>
      <c r="P26" s="45">
        <f t="shared" si="14"/>
        <v>1483.3500000000001</v>
      </c>
      <c r="T26" s="43">
        <f t="shared" si="16"/>
        <v>2835.8</v>
      </c>
      <c r="U26" s="68">
        <f>+T26/12</f>
        <v>236.31666666666669</v>
      </c>
      <c r="V26" s="2"/>
      <c r="W26" s="2"/>
      <c r="X26" s="2"/>
      <c r="Y26" s="2"/>
      <c r="Z26" s="2"/>
    </row>
    <row r="27" spans="1:28" ht="16.5" x14ac:dyDescent="0.3">
      <c r="A27" s="21"/>
      <c r="B27" s="22"/>
      <c r="K27" s="46" t="s">
        <v>38</v>
      </c>
      <c r="L27" s="46"/>
      <c r="M27" s="46"/>
      <c r="N27" s="46"/>
      <c r="O27" s="46"/>
      <c r="P27" s="47"/>
      <c r="T27" s="46"/>
      <c r="U27" s="55">
        <f>SUM(U23:U26)</f>
        <v>942.0866666666667</v>
      </c>
      <c r="V27" s="2"/>
      <c r="W27" s="2"/>
      <c r="X27" s="2"/>
      <c r="Y27" s="2"/>
      <c r="Z27" s="2"/>
    </row>
    <row r="28" spans="1:28" ht="16.5" x14ac:dyDescent="0.3">
      <c r="A28" s="21"/>
      <c r="B28" s="22"/>
      <c r="K28" s="102"/>
      <c r="L28" s="102"/>
      <c r="M28" s="102"/>
      <c r="N28" s="102"/>
      <c r="O28" s="102"/>
      <c r="P28" s="103"/>
      <c r="Q28" s="104"/>
      <c r="R28" s="104"/>
      <c r="S28" s="104"/>
      <c r="T28" s="102"/>
      <c r="U28" s="105"/>
      <c r="V28" s="2"/>
      <c r="W28" s="2"/>
      <c r="X28" s="2"/>
      <c r="Y28" s="2"/>
      <c r="Z28" s="2"/>
    </row>
    <row r="29" spans="1:28" ht="15.75" customHeight="1" x14ac:dyDescent="0.3">
      <c r="A29" s="21"/>
      <c r="B29" s="22"/>
      <c r="K29" s="77"/>
      <c r="L29" s="77"/>
      <c r="M29" s="77"/>
      <c r="N29" s="77"/>
      <c r="O29" s="77"/>
      <c r="P29" s="78"/>
      <c r="Q29" s="12"/>
      <c r="R29" s="12"/>
      <c r="S29" s="12"/>
      <c r="T29" s="77"/>
      <c r="U29" s="79"/>
      <c r="V29" s="2"/>
      <c r="W29" s="2"/>
      <c r="X29" s="2"/>
      <c r="Y29" s="2"/>
      <c r="Z29" s="2"/>
    </row>
    <row r="30" spans="1:28" ht="15.75" customHeight="1" x14ac:dyDescent="0.3">
      <c r="A30" s="21"/>
      <c r="B30" s="22"/>
      <c r="C30" s="139" t="s">
        <v>7</v>
      </c>
      <c r="D30" s="139" t="s">
        <v>29</v>
      </c>
      <c r="E30" s="98"/>
      <c r="F30" s="139" t="s">
        <v>6</v>
      </c>
      <c r="G30" s="139" t="s">
        <v>16</v>
      </c>
      <c r="H30" s="139" t="s">
        <v>5</v>
      </c>
      <c r="I30" s="142" t="s">
        <v>9</v>
      </c>
      <c r="J30" s="151" t="s">
        <v>56</v>
      </c>
      <c r="K30" s="119" t="s">
        <v>13</v>
      </c>
      <c r="L30" s="77"/>
      <c r="M30" s="77"/>
      <c r="N30" s="77"/>
      <c r="O30" s="77"/>
      <c r="P30" s="78"/>
      <c r="Q30" s="12"/>
      <c r="R30" s="12"/>
      <c r="S30" s="12"/>
      <c r="T30" s="119" t="s">
        <v>13</v>
      </c>
      <c r="U30" s="116" t="s">
        <v>45</v>
      </c>
      <c r="V30" s="2"/>
      <c r="W30" s="2"/>
      <c r="X30" s="2"/>
      <c r="Y30" s="2"/>
      <c r="Z30" s="122" t="s">
        <v>53</v>
      </c>
      <c r="AA30" s="94" t="s">
        <v>54</v>
      </c>
      <c r="AB30" s="147" t="s">
        <v>58</v>
      </c>
    </row>
    <row r="31" spans="1:28" ht="15.75" customHeight="1" x14ac:dyDescent="0.3">
      <c r="A31" s="21"/>
      <c r="B31" s="22"/>
      <c r="C31" s="140"/>
      <c r="D31" s="140"/>
      <c r="E31" s="99"/>
      <c r="F31" s="140"/>
      <c r="G31" s="140"/>
      <c r="H31" s="140"/>
      <c r="I31" s="143"/>
      <c r="J31" s="152"/>
      <c r="K31" s="120"/>
      <c r="L31" s="77"/>
      <c r="M31" s="77"/>
      <c r="N31" s="77"/>
      <c r="O31" s="77"/>
      <c r="P31" s="78"/>
      <c r="Q31" s="12"/>
      <c r="R31" s="12"/>
      <c r="S31" s="12"/>
      <c r="T31" s="120"/>
      <c r="U31" s="117"/>
      <c r="V31" s="2"/>
      <c r="W31" s="2"/>
      <c r="X31" s="2"/>
      <c r="Y31" s="2"/>
      <c r="Z31" s="124"/>
      <c r="AA31" s="95">
        <v>201</v>
      </c>
      <c r="AB31" s="148"/>
    </row>
    <row r="32" spans="1:28" ht="50.25" customHeight="1" x14ac:dyDescent="0.3">
      <c r="A32" s="21"/>
      <c r="B32" s="22"/>
      <c r="C32" s="141"/>
      <c r="D32" s="141"/>
      <c r="E32" s="100" t="s">
        <v>30</v>
      </c>
      <c r="F32" s="141"/>
      <c r="G32" s="141"/>
      <c r="H32" s="141"/>
      <c r="I32" s="144"/>
      <c r="J32" s="97" t="s">
        <v>57</v>
      </c>
      <c r="K32" s="85" t="s">
        <v>24</v>
      </c>
      <c r="L32" s="77"/>
      <c r="M32" s="77"/>
      <c r="N32" s="77"/>
      <c r="O32" s="77"/>
      <c r="P32" s="78"/>
      <c r="Q32" s="12"/>
      <c r="R32" s="12"/>
      <c r="S32" s="12"/>
      <c r="T32" s="85" t="s">
        <v>8</v>
      </c>
      <c r="U32" s="89" t="s">
        <v>46</v>
      </c>
      <c r="V32" s="2"/>
      <c r="W32" s="2"/>
      <c r="X32" s="2"/>
      <c r="Y32" s="2"/>
      <c r="Z32" s="124"/>
      <c r="AA32" s="87" t="s">
        <v>55</v>
      </c>
      <c r="AB32" s="149"/>
    </row>
    <row r="33" spans="1:28" ht="15.75" customHeight="1" x14ac:dyDescent="0.3">
      <c r="A33" s="21"/>
      <c r="B33" s="22"/>
      <c r="C33" s="29">
        <v>1</v>
      </c>
      <c r="D33" s="81">
        <v>9901521388</v>
      </c>
      <c r="E33" s="82" t="s">
        <v>47</v>
      </c>
      <c r="F33" s="83" t="s">
        <v>48</v>
      </c>
      <c r="G33" s="83" t="s">
        <v>10</v>
      </c>
      <c r="H33" s="84" t="s">
        <v>49</v>
      </c>
      <c r="I33" s="39">
        <v>71.400000000000006</v>
      </c>
      <c r="J33" s="54">
        <f>I33*25</f>
        <v>1785.0000000000002</v>
      </c>
      <c r="K33" s="86">
        <f>(250/30*25)</f>
        <v>208.33333333333334</v>
      </c>
      <c r="L33" s="77"/>
      <c r="M33" s="77"/>
      <c r="N33" s="77"/>
      <c r="O33" s="77"/>
      <c r="P33" s="78"/>
      <c r="Q33" s="12"/>
      <c r="R33" s="12"/>
      <c r="S33" s="12"/>
      <c r="T33" s="86">
        <f>(836.6/30*25)</f>
        <v>697.16666666666663</v>
      </c>
      <c r="U33" s="107">
        <v>170.01</v>
      </c>
      <c r="V33" s="108"/>
      <c r="W33" s="108"/>
      <c r="X33" s="108"/>
      <c r="Y33" s="108"/>
      <c r="Z33" s="106">
        <f>J33+K33+T33+U33</f>
        <v>2860.51</v>
      </c>
      <c r="AA33" s="54">
        <v>74.47</v>
      </c>
      <c r="AB33" s="54">
        <f>Z33-AA33</f>
        <v>2786.0400000000004</v>
      </c>
    </row>
    <row r="34" spans="1:28" ht="15.75" customHeight="1" x14ac:dyDescent="0.3">
      <c r="A34" s="21"/>
      <c r="B34" s="22"/>
      <c r="K34" s="77"/>
      <c r="L34" s="77"/>
      <c r="M34" s="77"/>
      <c r="N34" s="77"/>
      <c r="O34" s="77"/>
      <c r="P34" s="78"/>
      <c r="Q34" s="12"/>
      <c r="R34" s="12"/>
      <c r="S34" s="12"/>
      <c r="T34" s="77"/>
      <c r="U34" s="79"/>
      <c r="V34" s="2"/>
      <c r="W34" s="2"/>
      <c r="X34" s="2"/>
      <c r="Y34" s="2"/>
      <c r="Z34" s="2"/>
    </row>
    <row r="35" spans="1:28" ht="15.75" customHeight="1" x14ac:dyDescent="0.3">
      <c r="A35" s="21"/>
      <c r="B35" s="22"/>
      <c r="K35" s="77"/>
      <c r="L35" s="77"/>
      <c r="M35" s="77"/>
      <c r="N35" s="77"/>
      <c r="O35" s="77"/>
      <c r="P35" s="78"/>
      <c r="Q35" s="12"/>
      <c r="R35" s="12"/>
      <c r="S35" s="12"/>
      <c r="T35" s="77"/>
      <c r="U35" s="79"/>
      <c r="V35" s="2"/>
      <c r="W35" s="2"/>
      <c r="X35" s="2"/>
      <c r="Y35" s="2"/>
      <c r="Z35" s="2"/>
    </row>
    <row r="36" spans="1:28" ht="15.75" customHeight="1" x14ac:dyDescent="0.3">
      <c r="A36" s="21"/>
      <c r="B36" s="22"/>
      <c r="K36" s="77"/>
      <c r="L36" s="77"/>
      <c r="M36" s="77"/>
      <c r="N36" s="77"/>
      <c r="O36" s="77"/>
      <c r="P36" s="78"/>
      <c r="Q36" s="12"/>
      <c r="R36" s="12"/>
      <c r="S36" s="12"/>
      <c r="T36" s="77"/>
      <c r="U36" s="79"/>
      <c r="V36" s="2"/>
      <c r="W36" s="2"/>
      <c r="X36" s="2"/>
      <c r="Y36" s="2"/>
      <c r="Z36" s="2"/>
    </row>
    <row r="37" spans="1:28" ht="15.75" customHeight="1" x14ac:dyDescent="0.3">
      <c r="A37" s="21"/>
      <c r="B37" s="22"/>
      <c r="K37" s="77"/>
      <c r="L37" s="77"/>
      <c r="M37" s="77"/>
      <c r="N37" s="77"/>
      <c r="O37" s="77"/>
      <c r="P37" s="78"/>
      <c r="Q37" s="12"/>
      <c r="R37" s="12"/>
      <c r="S37" s="12"/>
      <c r="T37" s="118" t="s">
        <v>38</v>
      </c>
      <c r="U37" s="118"/>
      <c r="V37" s="118"/>
      <c r="W37" s="118"/>
      <c r="X37" s="118"/>
      <c r="Y37" s="118"/>
      <c r="Z37" s="118"/>
      <c r="AA37" s="96">
        <f>U16+U27+AB33+0.01</f>
        <v>4679.2166666666672</v>
      </c>
    </row>
    <row r="38" spans="1:28" ht="15.75" customHeight="1" x14ac:dyDescent="0.3">
      <c r="A38" s="21"/>
      <c r="B38" s="22"/>
      <c r="K38" s="77"/>
      <c r="L38" s="77"/>
      <c r="M38" s="77"/>
      <c r="N38" s="77"/>
      <c r="O38" s="77"/>
      <c r="P38" s="78"/>
      <c r="Q38" s="12"/>
      <c r="R38" s="12"/>
      <c r="S38" s="12"/>
      <c r="T38" s="77"/>
      <c r="U38" s="79"/>
      <c r="V38" s="2"/>
      <c r="W38" s="2"/>
      <c r="X38" s="2"/>
      <c r="Y38" s="2"/>
      <c r="Z38" s="2"/>
    </row>
    <row r="39" spans="1:28" ht="16.5" x14ac:dyDescent="0.3">
      <c r="A39" s="21"/>
      <c r="B39" s="22"/>
      <c r="K39" s="77"/>
      <c r="L39" s="77"/>
      <c r="M39" s="77"/>
      <c r="N39" s="77"/>
      <c r="O39" s="77"/>
      <c r="P39" s="78"/>
      <c r="Q39" s="12"/>
      <c r="R39" s="12"/>
      <c r="S39" s="12"/>
      <c r="T39" s="77"/>
      <c r="U39" s="79"/>
      <c r="V39" s="2"/>
      <c r="W39" s="2"/>
      <c r="X39" s="2"/>
      <c r="Y39" s="2"/>
      <c r="Z39" s="2"/>
    </row>
    <row r="40" spans="1:28" ht="33" customHeight="1" x14ac:dyDescent="0.3">
      <c r="A40" s="21"/>
      <c r="B40" s="22"/>
      <c r="K40" s="77"/>
      <c r="L40" s="77"/>
      <c r="M40" s="77"/>
      <c r="N40" s="77"/>
      <c r="O40" s="77"/>
      <c r="P40" s="78"/>
      <c r="Q40" s="12"/>
      <c r="R40" s="12"/>
      <c r="S40" s="12"/>
      <c r="T40" s="77"/>
      <c r="U40" s="79"/>
      <c r="V40" s="2"/>
      <c r="W40" s="2"/>
      <c r="X40" s="2"/>
      <c r="Y40" s="2"/>
      <c r="Z40" s="2"/>
    </row>
    <row r="41" spans="1:28" ht="33" customHeight="1" x14ac:dyDescent="0.3">
      <c r="A41" s="21"/>
      <c r="B41" s="22"/>
      <c r="K41" s="77"/>
      <c r="L41" s="77"/>
      <c r="M41" s="77"/>
      <c r="N41" s="77"/>
      <c r="O41" s="77"/>
      <c r="P41" s="78"/>
      <c r="Q41" s="12"/>
      <c r="R41" s="12"/>
      <c r="S41" s="12"/>
      <c r="T41" s="77"/>
      <c r="U41" s="79"/>
      <c r="V41" s="2"/>
      <c r="W41" s="2"/>
      <c r="X41" s="2"/>
      <c r="Y41" s="2"/>
      <c r="Z41" s="2"/>
    </row>
    <row r="42" spans="1:28" ht="16.5" x14ac:dyDescent="0.3">
      <c r="A42" s="21"/>
      <c r="B42" s="22"/>
      <c r="K42" s="77"/>
      <c r="L42" s="77"/>
      <c r="M42" s="77"/>
      <c r="N42" s="77"/>
      <c r="O42" s="77"/>
      <c r="P42" s="78"/>
      <c r="Q42" s="12"/>
      <c r="R42" s="12"/>
      <c r="S42" s="12"/>
      <c r="T42" s="77"/>
      <c r="U42" s="79"/>
      <c r="V42" s="2"/>
      <c r="W42" s="2"/>
      <c r="X42" s="2"/>
      <c r="Y42" s="2"/>
      <c r="Z42" s="2"/>
    </row>
    <row r="43" spans="1:28" ht="19.5" customHeight="1" x14ac:dyDescent="0.3">
      <c r="A43" s="21"/>
      <c r="B43" s="22"/>
      <c r="C43" s="61"/>
      <c r="D43" s="64"/>
      <c r="E43" s="109" t="s">
        <v>40</v>
      </c>
      <c r="F43" s="64"/>
      <c r="G43" s="64"/>
      <c r="H43" s="64"/>
      <c r="I43" s="110"/>
      <c r="J43" s="109" t="s">
        <v>41</v>
      </c>
      <c r="K43" s="109"/>
      <c r="L43" s="64"/>
      <c r="M43" s="64"/>
      <c r="N43" s="64" t="s">
        <v>41</v>
      </c>
      <c r="O43" s="62" t="s">
        <v>41</v>
      </c>
      <c r="P43" s="62"/>
      <c r="Q43" s="61"/>
      <c r="R43" s="61"/>
      <c r="S43" s="61"/>
      <c r="T43" s="61"/>
      <c r="U43" s="101"/>
      <c r="V43" s="2"/>
      <c r="W43" s="2"/>
      <c r="X43" s="2"/>
      <c r="Y43" s="2"/>
    </row>
    <row r="44" spans="1:28" ht="16.5" x14ac:dyDescent="0.3">
      <c r="A44" s="21"/>
      <c r="B44" s="22"/>
      <c r="C44" s="61"/>
      <c r="D44" s="64"/>
      <c r="E44" s="64" t="s">
        <v>42</v>
      </c>
      <c r="F44" s="64"/>
      <c r="G44" s="64"/>
      <c r="H44" s="64"/>
      <c r="I44" s="70"/>
      <c r="J44" s="64" t="s">
        <v>43</v>
      </c>
      <c r="K44" s="64"/>
      <c r="L44" s="64"/>
      <c r="M44" s="64"/>
      <c r="N44" s="64" t="s">
        <v>43</v>
      </c>
      <c r="O44" s="62" t="s">
        <v>43</v>
      </c>
      <c r="P44" s="62"/>
      <c r="Q44" s="61"/>
      <c r="R44" s="61"/>
      <c r="S44" s="61"/>
      <c r="T44" s="61"/>
      <c r="U44" s="63"/>
      <c r="V44" s="2"/>
      <c r="W44" s="2"/>
      <c r="X44" s="2"/>
      <c r="Y44" s="2"/>
      <c r="Z44" s="2"/>
      <c r="AB44" s="12"/>
    </row>
    <row r="45" spans="1:28" ht="16.5" x14ac:dyDescent="0.3">
      <c r="A45" s="21"/>
      <c r="B45" s="22"/>
      <c r="C45" s="61"/>
      <c r="D45" s="64"/>
      <c r="E45" s="64" t="s">
        <v>44</v>
      </c>
      <c r="F45" s="64"/>
      <c r="G45" s="64"/>
      <c r="H45" s="64"/>
      <c r="I45" s="70"/>
      <c r="J45" s="64" t="s">
        <v>44</v>
      </c>
      <c r="K45" s="64"/>
      <c r="L45" s="64"/>
      <c r="M45" s="64"/>
      <c r="N45" s="64" t="s">
        <v>44</v>
      </c>
      <c r="O45" s="62" t="s">
        <v>44</v>
      </c>
      <c r="P45" s="62"/>
      <c r="Q45" s="61"/>
      <c r="R45" s="61"/>
      <c r="S45" s="61"/>
      <c r="T45" s="61"/>
      <c r="U45" s="63"/>
      <c r="V45" s="2"/>
      <c r="W45" s="2"/>
      <c r="X45" s="2"/>
      <c r="Y45" s="2"/>
      <c r="Z45" s="2"/>
      <c r="AB45" s="12"/>
    </row>
    <row r="46" spans="1:28" ht="16.5" x14ac:dyDescent="0.3">
      <c r="A46" s="21"/>
      <c r="B46" s="22"/>
      <c r="C46" s="61"/>
      <c r="D46" s="62"/>
      <c r="E46" s="62"/>
      <c r="F46" s="61"/>
      <c r="G46" s="62"/>
      <c r="H46" s="61"/>
      <c r="I46" s="61"/>
      <c r="J46" s="62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3"/>
      <c r="V46" s="2"/>
      <c r="W46" s="2"/>
      <c r="X46" s="2"/>
      <c r="Y46" s="2"/>
      <c r="Z46" s="2"/>
      <c r="AB46" s="12"/>
    </row>
    <row r="47" spans="1:28" ht="16.5" x14ac:dyDescent="0.3">
      <c r="A47" s="21"/>
      <c r="B47" s="22"/>
      <c r="C47" s="61"/>
      <c r="D47" s="62"/>
      <c r="E47" s="62"/>
      <c r="F47" s="61"/>
      <c r="G47" s="62"/>
      <c r="H47" s="61"/>
      <c r="I47" s="61"/>
      <c r="J47" s="62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3"/>
      <c r="V47" s="2"/>
      <c r="W47" s="2"/>
      <c r="X47" s="2"/>
      <c r="Y47" s="2"/>
      <c r="Z47" s="2"/>
      <c r="AB47" s="12"/>
    </row>
    <row r="48" spans="1:28" ht="16.5" customHeight="1" x14ac:dyDescent="0.3">
      <c r="A48" s="21"/>
      <c r="B48" s="22"/>
      <c r="V48" s="2"/>
      <c r="W48" s="2"/>
      <c r="X48" s="2"/>
      <c r="Y48" s="2"/>
      <c r="Z48" s="2"/>
      <c r="AB48" s="12"/>
    </row>
    <row r="49" spans="1:30" ht="16.5" x14ac:dyDescent="0.3">
      <c r="A49" s="21"/>
      <c r="B49" s="22"/>
      <c r="V49" s="12"/>
      <c r="W49" s="12"/>
      <c r="X49" s="12"/>
      <c r="Y49" s="12"/>
      <c r="Z49" s="12"/>
      <c r="AA49" s="12"/>
      <c r="AB49" s="12"/>
      <c r="AC49" s="12"/>
      <c r="AD49" s="12"/>
    </row>
    <row r="50" spans="1:30" ht="16.5" x14ac:dyDescent="0.3">
      <c r="A50" s="21"/>
      <c r="B50" s="22"/>
      <c r="V50" s="12"/>
      <c r="W50" s="12"/>
      <c r="X50" s="12"/>
      <c r="Y50" s="12"/>
      <c r="Z50" s="12"/>
      <c r="AA50" s="12"/>
      <c r="AC50" s="12"/>
      <c r="AD50" s="12"/>
    </row>
    <row r="51" spans="1:30" ht="16.5" customHeight="1" x14ac:dyDescent="0.3">
      <c r="A51" s="21"/>
      <c r="B51" s="22"/>
      <c r="V51" s="12"/>
      <c r="W51" s="12"/>
      <c r="X51" s="12"/>
      <c r="Y51" s="12"/>
      <c r="Z51" s="12"/>
      <c r="AA51" s="12"/>
      <c r="AC51" s="12"/>
      <c r="AD51" s="12"/>
    </row>
    <row r="52" spans="1:30" ht="16.5" x14ac:dyDescent="0.3">
      <c r="A52" s="21"/>
      <c r="B52" s="22"/>
      <c r="V52" s="12"/>
      <c r="W52" s="12"/>
      <c r="X52" s="12"/>
      <c r="Y52" s="12"/>
      <c r="Z52" s="12"/>
      <c r="AA52" s="12"/>
      <c r="AC52" s="12"/>
      <c r="AD52" s="12"/>
    </row>
    <row r="53" spans="1:30" ht="16.5" customHeight="1" x14ac:dyDescent="0.3">
      <c r="A53" s="21"/>
      <c r="B53" s="22"/>
      <c r="V53" s="12"/>
      <c r="W53" s="12"/>
      <c r="X53" s="12"/>
      <c r="Y53" s="12"/>
      <c r="Z53" s="12"/>
      <c r="AA53" s="12"/>
      <c r="AC53" s="12"/>
      <c r="AD53" s="12"/>
    </row>
    <row r="54" spans="1:30" ht="16.5" x14ac:dyDescent="0.3">
      <c r="A54" s="21"/>
      <c r="B54" s="22"/>
      <c r="V54" s="12"/>
      <c r="W54" s="12"/>
      <c r="X54" s="12"/>
      <c r="Y54" s="12"/>
      <c r="Z54" s="12"/>
      <c r="AA54" s="12"/>
      <c r="AC54" s="12"/>
      <c r="AD54" s="12"/>
    </row>
    <row r="55" spans="1:30" ht="16.5" x14ac:dyDescent="0.3">
      <c r="A55" s="21"/>
      <c r="B55" s="22"/>
      <c r="V55" s="2"/>
      <c r="W55" s="2"/>
      <c r="X55" s="2"/>
      <c r="Y55" s="2"/>
      <c r="Z55" s="2"/>
    </row>
    <row r="56" spans="1:30" ht="16.5" x14ac:dyDescent="0.3">
      <c r="A56" s="21"/>
      <c r="B56" s="22"/>
      <c r="V56" s="2"/>
      <c r="W56" s="2"/>
      <c r="X56" s="2"/>
      <c r="Y56" s="2"/>
      <c r="Z56" s="2"/>
    </row>
    <row r="57" spans="1:30" ht="16.5" x14ac:dyDescent="0.3">
      <c r="A57" s="21"/>
      <c r="B57" s="22"/>
      <c r="V57" s="2"/>
      <c r="W57" s="2"/>
      <c r="X57" s="2"/>
      <c r="Y57" s="2"/>
      <c r="Z57" s="2"/>
    </row>
    <row r="58" spans="1:30" ht="16.5" customHeight="1" x14ac:dyDescent="0.3">
      <c r="A58" s="21"/>
      <c r="B58" s="22"/>
      <c r="V58" s="2"/>
      <c r="W58" s="2"/>
      <c r="X58" s="2"/>
      <c r="Y58" s="2"/>
      <c r="Z58" s="2"/>
    </row>
    <row r="59" spans="1:30" s="12" customFormat="1" ht="16.5" x14ac:dyDescent="0.3">
      <c r="A59" s="21"/>
      <c r="B59" s="22"/>
      <c r="C59" s="2"/>
      <c r="D59" s="19"/>
      <c r="E59" s="19"/>
      <c r="F59" s="2"/>
      <c r="G59" s="19"/>
      <c r="H59" s="2"/>
      <c r="I59" s="2"/>
      <c r="J59" s="19"/>
      <c r="K59" s="2"/>
      <c r="L59" s="2"/>
      <c r="M59" s="2"/>
      <c r="N59" s="2"/>
      <c r="O59" s="2"/>
      <c r="P59" s="2"/>
      <c r="Q59" s="2"/>
      <c r="R59" s="2"/>
      <c r="S59" s="2"/>
      <c r="T59" s="2"/>
      <c r="U59" s="52"/>
      <c r="V59" s="2"/>
      <c r="W59" s="2"/>
      <c r="X59" s="2"/>
      <c r="Y59" s="2"/>
      <c r="Z59" s="2"/>
      <c r="AA59" s="2"/>
      <c r="AB59" s="2"/>
      <c r="AC59" s="2"/>
      <c r="AD59" s="2"/>
    </row>
    <row r="60" spans="1:30" s="12" customFormat="1" ht="16.5" x14ac:dyDescent="0.3">
      <c r="A60" s="21"/>
      <c r="B60" s="22"/>
      <c r="C60" s="2"/>
      <c r="D60" s="19"/>
      <c r="E60" s="19"/>
      <c r="F60" s="2"/>
      <c r="G60" s="19"/>
      <c r="H60" s="2"/>
      <c r="I60" s="2"/>
      <c r="J60" s="19"/>
      <c r="K60" s="2"/>
      <c r="L60" s="2"/>
      <c r="M60" s="2"/>
      <c r="N60" s="2"/>
      <c r="O60" s="2"/>
      <c r="P60" s="2"/>
      <c r="Q60" s="2"/>
      <c r="R60" s="2"/>
      <c r="S60" s="2"/>
      <c r="T60" s="2"/>
      <c r="U60" s="52"/>
      <c r="V60" s="2"/>
      <c r="W60" s="2"/>
      <c r="X60" s="2"/>
      <c r="Y60" s="2"/>
      <c r="Z60" s="2"/>
      <c r="AA60" s="2"/>
      <c r="AB60" s="2"/>
      <c r="AC60" s="2"/>
      <c r="AD60" s="2"/>
    </row>
    <row r="61" spans="1:30" s="12" customFormat="1" ht="16.5" x14ac:dyDescent="0.3">
      <c r="A61" s="21"/>
      <c r="B61" s="41"/>
      <c r="C61" s="2"/>
      <c r="D61" s="19"/>
      <c r="E61" s="19"/>
      <c r="F61" s="2"/>
      <c r="G61" s="19"/>
      <c r="H61" s="2"/>
      <c r="I61" s="2"/>
      <c r="J61" s="19"/>
      <c r="K61" s="2"/>
      <c r="L61" s="2"/>
      <c r="M61" s="2"/>
      <c r="N61" s="2"/>
      <c r="O61" s="2"/>
      <c r="P61" s="2"/>
      <c r="Q61" s="2"/>
      <c r="R61" s="2"/>
      <c r="S61" s="2"/>
      <c r="T61" s="2"/>
      <c r="U61" s="52"/>
      <c r="V61" s="2"/>
      <c r="W61" s="2"/>
      <c r="X61" s="2"/>
      <c r="Y61" s="2"/>
      <c r="Z61" s="2"/>
      <c r="AA61" s="2"/>
      <c r="AB61" s="2"/>
      <c r="AC61" s="2"/>
      <c r="AD61" s="2"/>
    </row>
    <row r="62" spans="1:30" s="12" customFormat="1" ht="16.5" x14ac:dyDescent="0.3">
      <c r="A62" s="21"/>
      <c r="B62" s="41"/>
      <c r="C62" s="2"/>
      <c r="D62" s="19"/>
      <c r="E62" s="19"/>
      <c r="F62" s="2"/>
      <c r="G62" s="19"/>
      <c r="H62" s="2"/>
      <c r="I62" s="2"/>
      <c r="J62" s="19"/>
      <c r="K62" s="2"/>
      <c r="L62" s="2"/>
      <c r="M62" s="2"/>
      <c r="N62" s="2"/>
      <c r="O62" s="2"/>
      <c r="P62" s="2"/>
      <c r="Q62" s="2"/>
      <c r="R62" s="2"/>
      <c r="S62" s="2"/>
      <c r="T62" s="2"/>
      <c r="U62" s="52"/>
      <c r="V62" s="2"/>
      <c r="W62" s="2"/>
      <c r="X62" s="2"/>
      <c r="Y62" s="2"/>
      <c r="Z62" s="2"/>
      <c r="AA62" s="2"/>
      <c r="AB62" s="2"/>
      <c r="AC62" s="2"/>
      <c r="AD62" s="2"/>
    </row>
    <row r="63" spans="1:30" s="12" customFormat="1" x14ac:dyDescent="0.25">
      <c r="B63" s="2"/>
      <c r="C63" s="2"/>
      <c r="D63" s="19"/>
      <c r="E63" s="19"/>
      <c r="F63" s="2"/>
      <c r="G63" s="19"/>
      <c r="H63" s="2"/>
      <c r="I63" s="2"/>
      <c r="J63" s="19"/>
      <c r="K63" s="2"/>
      <c r="L63" s="2"/>
      <c r="M63" s="2"/>
      <c r="N63" s="2"/>
      <c r="O63" s="2"/>
      <c r="P63" s="2"/>
      <c r="Q63" s="2"/>
      <c r="R63" s="2"/>
      <c r="S63" s="2"/>
      <c r="T63" s="2"/>
      <c r="U63" s="52"/>
      <c r="V63" s="2"/>
      <c r="W63" s="2"/>
      <c r="X63" s="2"/>
      <c r="Y63" s="2"/>
      <c r="Z63" s="2"/>
      <c r="AA63" s="2"/>
      <c r="AB63" s="2"/>
      <c r="AC63" s="2"/>
      <c r="AD63" s="2"/>
    </row>
    <row r="64" spans="1:30" s="12" customFormat="1" x14ac:dyDescent="0.25">
      <c r="B64" s="2"/>
      <c r="C64" s="2"/>
      <c r="D64" s="19"/>
      <c r="E64" s="19"/>
      <c r="F64" s="2"/>
      <c r="G64" s="19"/>
      <c r="H64" s="2"/>
      <c r="I64" s="2"/>
      <c r="J64" s="19"/>
      <c r="K64" s="2"/>
      <c r="L64" s="2"/>
      <c r="M64" s="2"/>
      <c r="N64" s="2"/>
      <c r="O64" s="2"/>
      <c r="P64" s="2"/>
      <c r="Q64" s="2"/>
      <c r="R64" s="2"/>
      <c r="S64" s="2"/>
      <c r="T64" s="2"/>
      <c r="U64" s="52"/>
      <c r="V64" s="2"/>
      <c r="W64" s="2"/>
      <c r="X64" s="2"/>
      <c r="Y64" s="2"/>
      <c r="Z64" s="2"/>
      <c r="AA64" s="2"/>
      <c r="AB64" s="2"/>
      <c r="AC64" s="2"/>
      <c r="AD64" s="2"/>
    </row>
    <row r="65" spans="1:38" ht="15" customHeight="1" x14ac:dyDescent="0.25">
      <c r="V65" s="2"/>
      <c r="W65" s="2"/>
      <c r="X65" s="2"/>
      <c r="Y65" s="2"/>
      <c r="Z65" s="2"/>
    </row>
    <row r="66" spans="1:38" x14ac:dyDescent="0.25">
      <c r="V66" s="2"/>
      <c r="W66" s="2"/>
      <c r="X66" s="2"/>
      <c r="Y66" s="2"/>
      <c r="Z66" s="2"/>
    </row>
    <row r="67" spans="1:38" ht="45" customHeight="1" x14ac:dyDescent="0.25">
      <c r="A67" s="60"/>
      <c r="B67" s="61"/>
      <c r="V67" s="2"/>
      <c r="W67" s="2"/>
      <c r="X67" s="2"/>
      <c r="Y67" s="2"/>
      <c r="Z67" s="2"/>
    </row>
    <row r="68" spans="1:38" ht="15" customHeight="1" x14ac:dyDescent="0.25">
      <c r="A68" s="60"/>
      <c r="B68" s="61"/>
      <c r="V68" s="12"/>
      <c r="W68" s="12"/>
      <c r="X68" s="12"/>
      <c r="Y68" s="12"/>
      <c r="Z68" s="12"/>
      <c r="AA68" s="12"/>
      <c r="AB68" s="12"/>
      <c r="AC68" s="12"/>
      <c r="AD68" s="12"/>
    </row>
    <row r="69" spans="1:38" ht="15" customHeight="1" x14ac:dyDescent="0.25">
      <c r="A69" s="60"/>
      <c r="B69" s="61"/>
      <c r="V69" s="12"/>
      <c r="W69" s="12"/>
      <c r="X69" s="12"/>
      <c r="Y69" s="12"/>
      <c r="Z69" s="12"/>
      <c r="AA69" s="12"/>
      <c r="AB69" s="12"/>
      <c r="AC69" s="12"/>
      <c r="AD69" s="12"/>
    </row>
    <row r="70" spans="1:38" ht="15.75" x14ac:dyDescent="0.25">
      <c r="A70" s="60"/>
      <c r="B70" s="61"/>
      <c r="V70" s="2"/>
      <c r="W70" s="2"/>
      <c r="X70" s="2"/>
      <c r="Y70" s="2"/>
      <c r="Z70" s="2"/>
    </row>
    <row r="71" spans="1:38" ht="15.75" x14ac:dyDescent="0.25">
      <c r="A71" s="60"/>
      <c r="B71" s="61"/>
      <c r="V71" s="2"/>
      <c r="W71" s="2"/>
      <c r="X71" s="2"/>
      <c r="Y71" s="2"/>
      <c r="Z71" s="2"/>
    </row>
    <row r="72" spans="1:38" ht="15.75" x14ac:dyDescent="0.25">
      <c r="A72" s="60"/>
      <c r="B72" s="61"/>
      <c r="V72" s="2"/>
      <c r="W72" s="2"/>
      <c r="X72" s="2"/>
      <c r="Y72" s="2"/>
      <c r="Z72" s="2"/>
    </row>
    <row r="73" spans="1:38" ht="15.75" x14ac:dyDescent="0.25">
      <c r="A73" s="60"/>
      <c r="B73" s="61"/>
      <c r="V73" s="2"/>
      <c r="W73" s="2"/>
      <c r="X73" s="2"/>
      <c r="Y73" s="2"/>
      <c r="Z73" s="2"/>
      <c r="AE73" s="12"/>
      <c r="AF73" s="12"/>
      <c r="AG73" s="12"/>
      <c r="AH73" s="12"/>
      <c r="AI73" s="12"/>
      <c r="AJ73" s="12"/>
      <c r="AK73" s="12"/>
      <c r="AL73" s="12"/>
    </row>
    <row r="74" spans="1:38" ht="15.75" x14ac:dyDescent="0.25">
      <c r="A74" s="60"/>
      <c r="B74" s="61"/>
      <c r="V74" s="2"/>
      <c r="W74" s="2"/>
      <c r="X74" s="2"/>
      <c r="Y74" s="2"/>
      <c r="Z74" s="2"/>
      <c r="AE74" s="12"/>
      <c r="AF74" s="12"/>
      <c r="AG74" s="12"/>
      <c r="AH74" s="12"/>
      <c r="AI74" s="12"/>
      <c r="AJ74" s="12"/>
      <c r="AK74" s="12"/>
      <c r="AL74" s="12"/>
    </row>
    <row r="75" spans="1:38" x14ac:dyDescent="0.25">
      <c r="V75" s="2"/>
      <c r="W75" s="2"/>
      <c r="X75" s="2"/>
      <c r="Y75" s="2"/>
      <c r="Z75" s="2"/>
    </row>
    <row r="76" spans="1:38" x14ac:dyDescent="0.25">
      <c r="V76" s="2"/>
      <c r="W76" s="2"/>
      <c r="X76" s="2"/>
      <c r="Y76" s="2"/>
      <c r="Z76" s="2"/>
    </row>
    <row r="77" spans="1:38" x14ac:dyDescent="0.25">
      <c r="V77" s="2"/>
      <c r="W77" s="2"/>
      <c r="X77" s="2"/>
      <c r="Y77" s="2"/>
      <c r="Z77" s="2"/>
    </row>
    <row r="78" spans="1:38" s="12" customFormat="1" x14ac:dyDescent="0.25">
      <c r="B78" s="2"/>
      <c r="C78" s="2"/>
      <c r="D78" s="19"/>
      <c r="E78" s="19"/>
      <c r="F78" s="2"/>
      <c r="G78" s="19"/>
      <c r="H78" s="2"/>
      <c r="I78" s="2"/>
      <c r="J78" s="19"/>
      <c r="K78" s="2"/>
      <c r="L78" s="2"/>
      <c r="M78" s="2"/>
      <c r="N78" s="2"/>
      <c r="O78" s="2"/>
      <c r="P78" s="2"/>
      <c r="Q78" s="2"/>
      <c r="R78" s="2"/>
      <c r="S78" s="2"/>
      <c r="T78" s="2"/>
      <c r="U78" s="5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s="12" customFormat="1" x14ac:dyDescent="0.25">
      <c r="B79" s="2"/>
      <c r="C79" s="2"/>
      <c r="D79" s="19"/>
      <c r="E79" s="19"/>
      <c r="F79" s="2"/>
      <c r="G79" s="19"/>
      <c r="H79" s="2"/>
      <c r="I79" s="2"/>
      <c r="J79" s="19"/>
      <c r="K79" s="2"/>
      <c r="L79" s="2"/>
      <c r="M79" s="2"/>
      <c r="N79" s="2"/>
      <c r="O79" s="2"/>
      <c r="P79" s="2"/>
      <c r="Q79" s="2"/>
      <c r="R79" s="2"/>
      <c r="S79" s="2"/>
      <c r="T79" s="2"/>
      <c r="U79" s="5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x14ac:dyDescent="0.25">
      <c r="V80" s="2"/>
      <c r="W80" s="2"/>
      <c r="X80" s="2"/>
      <c r="Y80" s="2"/>
      <c r="Z80" s="2"/>
    </row>
    <row r="81" spans="22:26" x14ac:dyDescent="0.25">
      <c r="V81" s="2"/>
      <c r="W81" s="2"/>
      <c r="X81" s="2"/>
      <c r="Y81" s="2"/>
      <c r="Z81" s="2"/>
    </row>
    <row r="82" spans="22:26" x14ac:dyDescent="0.25">
      <c r="V82" s="2"/>
      <c r="W82" s="2"/>
      <c r="X82" s="2"/>
      <c r="Y82" s="2"/>
      <c r="Z82" s="2"/>
    </row>
    <row r="83" spans="22:26" x14ac:dyDescent="0.25">
      <c r="V83" s="2"/>
      <c r="W83" s="2"/>
      <c r="X83" s="2"/>
      <c r="Y83" s="2"/>
      <c r="Z83" s="2"/>
    </row>
    <row r="84" spans="22:26" ht="14.25" customHeight="1" x14ac:dyDescent="0.25">
      <c r="V84" s="2"/>
      <c r="W84" s="2"/>
      <c r="X84" s="2"/>
      <c r="Y84" s="2"/>
      <c r="Z84" s="2"/>
    </row>
    <row r="85" spans="22:26" ht="14.25" customHeight="1" x14ac:dyDescent="0.25">
      <c r="V85" s="2"/>
      <c r="W85" s="2"/>
      <c r="X85" s="2"/>
      <c r="Y85" s="2"/>
      <c r="Z85" s="2"/>
    </row>
    <row r="86" spans="22:26" ht="14.25" customHeight="1" x14ac:dyDescent="0.25">
      <c r="V86" s="2"/>
      <c r="W86" s="2"/>
      <c r="X86" s="2"/>
      <c r="Y86" s="2"/>
      <c r="Z86" s="2"/>
    </row>
    <row r="87" spans="22:26" ht="14.25" customHeight="1" x14ac:dyDescent="0.25">
      <c r="V87" s="2"/>
      <c r="W87" s="2"/>
      <c r="X87" s="2"/>
      <c r="Y87" s="2"/>
      <c r="Z87" s="2"/>
    </row>
    <row r="88" spans="22:26" ht="14.25" customHeight="1" x14ac:dyDescent="0.25">
      <c r="V88" s="2"/>
      <c r="W88" s="2"/>
      <c r="X88" s="2"/>
      <c r="Y88" s="2"/>
      <c r="Z88" s="2"/>
    </row>
    <row r="89" spans="22:26" ht="14.25" customHeight="1" x14ac:dyDescent="0.25">
      <c r="V89" s="2"/>
      <c r="W89" s="2"/>
      <c r="X89" s="2"/>
      <c r="Y89" s="2"/>
      <c r="Z89" s="2"/>
    </row>
    <row r="90" spans="22:26" ht="14.25" customHeight="1" x14ac:dyDescent="0.25">
      <c r="V90" s="2"/>
      <c r="W90" s="2"/>
      <c r="X90" s="2"/>
      <c r="Y90" s="2"/>
      <c r="Z90" s="2"/>
    </row>
    <row r="91" spans="22:26" ht="14.25" customHeight="1" x14ac:dyDescent="0.25">
      <c r="V91" s="2"/>
      <c r="W91" s="2"/>
      <c r="X91" s="2"/>
      <c r="Y91" s="2"/>
      <c r="Z91" s="2"/>
    </row>
    <row r="92" spans="22:26" ht="14.25" customHeight="1" x14ac:dyDescent="0.25">
      <c r="V92" s="2"/>
      <c r="W92" s="2"/>
      <c r="X92" s="2"/>
      <c r="Y92" s="2"/>
      <c r="Z92" s="2"/>
    </row>
    <row r="93" spans="22:26" ht="14.25" customHeight="1" x14ac:dyDescent="0.25">
      <c r="V93" s="2"/>
      <c r="W93" s="2"/>
      <c r="X93" s="2"/>
      <c r="Y93" s="2"/>
      <c r="Z93" s="2"/>
    </row>
    <row r="94" spans="22:26" ht="14.25" customHeight="1" x14ac:dyDescent="0.25">
      <c r="V94" s="2"/>
      <c r="W94" s="2"/>
      <c r="X94" s="2"/>
      <c r="Y94" s="2"/>
      <c r="Z94" s="2"/>
    </row>
    <row r="95" spans="22:26" ht="14.25" customHeight="1" x14ac:dyDescent="0.25">
      <c r="V95" s="2"/>
      <c r="W95" s="2"/>
      <c r="X95" s="2"/>
      <c r="Y95" s="2"/>
      <c r="Z95" s="2"/>
    </row>
    <row r="96" spans="22:26" ht="14.25" customHeight="1" x14ac:dyDescent="0.25">
      <c r="V96" s="2"/>
      <c r="W96" s="2"/>
      <c r="X96" s="2"/>
      <c r="Y96" s="2"/>
      <c r="Z96" s="2"/>
    </row>
    <row r="97" spans="2:38" ht="14.25" customHeight="1" x14ac:dyDescent="0.25">
      <c r="V97" s="2"/>
      <c r="W97" s="2"/>
      <c r="X97" s="2"/>
      <c r="Y97" s="2"/>
      <c r="Z97" s="2"/>
    </row>
    <row r="98" spans="2:38" ht="14.25" customHeight="1" x14ac:dyDescent="0.25">
      <c r="V98" s="2"/>
      <c r="W98" s="2"/>
      <c r="X98" s="2"/>
      <c r="Y98" s="2"/>
      <c r="Z98" s="2"/>
    </row>
    <row r="99" spans="2:38" ht="14.25" customHeight="1" x14ac:dyDescent="0.25">
      <c r="V99" s="2"/>
      <c r="W99" s="2"/>
      <c r="X99" s="2"/>
      <c r="Y99" s="2"/>
      <c r="Z99" s="2"/>
    </row>
    <row r="100" spans="2:38" x14ac:dyDescent="0.25">
      <c r="V100" s="12"/>
      <c r="W100" s="12"/>
      <c r="X100" s="12"/>
      <c r="Y100" s="12"/>
      <c r="Z100" s="12"/>
      <c r="AA100" s="12"/>
      <c r="AB100" s="12"/>
      <c r="AC100" s="12"/>
      <c r="AD100" s="12"/>
    </row>
    <row r="101" spans="2:38" x14ac:dyDescent="0.25">
      <c r="V101" s="12"/>
      <c r="W101" s="12"/>
      <c r="X101" s="12"/>
      <c r="Y101" s="12"/>
      <c r="Z101" s="12"/>
      <c r="AA101" s="12"/>
      <c r="AB101" s="12"/>
      <c r="AC101" s="12"/>
      <c r="AD101" s="12"/>
    </row>
    <row r="102" spans="2:38" ht="16.5" customHeight="1" x14ac:dyDescent="0.25">
      <c r="V102" s="12"/>
      <c r="W102" s="12"/>
      <c r="X102" s="12"/>
      <c r="Y102" s="12"/>
      <c r="Z102" s="12"/>
      <c r="AA102" s="12"/>
      <c r="AB102" s="12"/>
      <c r="AC102" s="12"/>
      <c r="AD102" s="12"/>
    </row>
    <row r="103" spans="2:38" x14ac:dyDescent="0.25">
      <c r="V103" s="2"/>
      <c r="W103" s="2"/>
      <c r="X103" s="2"/>
      <c r="Y103" s="2"/>
      <c r="Z103" s="2"/>
    </row>
    <row r="104" spans="2:38" x14ac:dyDescent="0.25">
      <c r="V104" s="2"/>
      <c r="W104" s="2"/>
      <c r="X104" s="2"/>
      <c r="Y104" s="2"/>
      <c r="Z104" s="2"/>
    </row>
    <row r="105" spans="2:38" x14ac:dyDescent="0.25">
      <c r="V105" s="2"/>
      <c r="W105" s="2"/>
      <c r="X105" s="2"/>
      <c r="Y105" s="2"/>
      <c r="Z105" s="2"/>
      <c r="AE105" s="12"/>
      <c r="AF105" s="12"/>
      <c r="AG105" s="12"/>
      <c r="AH105" s="12"/>
      <c r="AI105" s="12"/>
      <c r="AJ105" s="12"/>
      <c r="AK105" s="12"/>
      <c r="AL105" s="12"/>
    </row>
    <row r="106" spans="2:38" x14ac:dyDescent="0.25">
      <c r="V106" s="2"/>
      <c r="W106" s="2"/>
      <c r="X106" s="2"/>
      <c r="Y106" s="2"/>
      <c r="Z106" s="2"/>
      <c r="AE106" s="12"/>
      <c r="AF106" s="12"/>
      <c r="AG106" s="12"/>
      <c r="AH106" s="12"/>
      <c r="AI106" s="12"/>
      <c r="AJ106" s="12"/>
      <c r="AK106" s="12"/>
      <c r="AL106" s="12"/>
    </row>
    <row r="107" spans="2:38" x14ac:dyDescent="0.25">
      <c r="V107" s="2"/>
      <c r="W107" s="2"/>
      <c r="X107" s="2"/>
      <c r="Y107" s="2"/>
      <c r="Z107" s="2"/>
      <c r="AE107" s="12"/>
      <c r="AF107" s="12"/>
      <c r="AG107" s="12"/>
      <c r="AH107" s="12"/>
      <c r="AI107" s="12"/>
      <c r="AJ107" s="12"/>
      <c r="AK107" s="12"/>
      <c r="AL107" s="12"/>
    </row>
    <row r="108" spans="2:38" x14ac:dyDescent="0.25">
      <c r="V108" s="2"/>
      <c r="W108" s="2"/>
      <c r="X108" s="2"/>
      <c r="Y108" s="2"/>
      <c r="Z108" s="2"/>
    </row>
    <row r="109" spans="2:38" x14ac:dyDescent="0.25">
      <c r="V109" s="2"/>
      <c r="W109" s="2"/>
      <c r="X109" s="2"/>
      <c r="Y109" s="2"/>
      <c r="Z109" s="2"/>
    </row>
    <row r="110" spans="2:38" s="12" customFormat="1" ht="15" customHeight="1" x14ac:dyDescent="0.25">
      <c r="B110" s="2"/>
      <c r="C110" s="2"/>
      <c r="D110" s="19"/>
      <c r="E110" s="19"/>
      <c r="F110" s="2"/>
      <c r="G110" s="19"/>
      <c r="H110" s="2"/>
      <c r="I110" s="2"/>
      <c r="J110" s="19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5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2:38" s="12" customFormat="1" ht="15" customHeight="1" x14ac:dyDescent="0.25">
      <c r="B111" s="2"/>
      <c r="C111" s="2"/>
      <c r="D111" s="19"/>
      <c r="E111" s="19"/>
      <c r="F111" s="2"/>
      <c r="G111" s="19"/>
      <c r="H111" s="2"/>
      <c r="I111" s="2"/>
      <c r="J111" s="19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5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2:38" s="12" customFormat="1" ht="15" customHeight="1" x14ac:dyDescent="0.25">
      <c r="B112" s="2"/>
      <c r="C112" s="2"/>
      <c r="D112" s="19"/>
      <c r="E112" s="19"/>
      <c r="F112" s="2"/>
      <c r="G112" s="19"/>
      <c r="H112" s="2"/>
      <c r="I112" s="2"/>
      <c r="J112" s="19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5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22:26" x14ac:dyDescent="0.25">
      <c r="V113" s="2"/>
      <c r="W113" s="2"/>
      <c r="X113" s="2"/>
      <c r="Y113" s="2"/>
      <c r="Z113" s="2"/>
    </row>
    <row r="114" spans="22:26" ht="20.25" customHeight="1" x14ac:dyDescent="0.25">
      <c r="V114" s="2"/>
      <c r="W114" s="2"/>
      <c r="X114" s="2"/>
      <c r="Y114" s="2"/>
      <c r="Z114" s="2"/>
    </row>
    <row r="115" spans="22:26" ht="15.75" customHeight="1" x14ac:dyDescent="0.25">
      <c r="V115" s="2"/>
      <c r="W115" s="2"/>
      <c r="X115" s="2"/>
      <c r="Y115" s="2"/>
      <c r="Z115" s="2"/>
    </row>
    <row r="116" spans="22:26" ht="15" customHeight="1" x14ac:dyDescent="0.25">
      <c r="V116" s="2"/>
      <c r="W116" s="2"/>
      <c r="X116" s="2"/>
      <c r="Y116" s="2"/>
      <c r="Z116" s="2"/>
    </row>
    <row r="117" spans="22:26" ht="15" customHeight="1" x14ac:dyDescent="0.25">
      <c r="V117" s="2"/>
      <c r="W117" s="2"/>
      <c r="X117" s="2"/>
      <c r="Y117" s="2"/>
      <c r="Z117" s="2"/>
    </row>
    <row r="118" spans="22:26" x14ac:dyDescent="0.25">
      <c r="V118" s="2"/>
      <c r="W118" s="2"/>
      <c r="X118" s="2"/>
      <c r="Y118" s="2"/>
      <c r="Z118" s="2"/>
    </row>
    <row r="119" spans="22:26" x14ac:dyDescent="0.25">
      <c r="V119" s="2"/>
      <c r="W119" s="2"/>
      <c r="X119" s="2"/>
      <c r="Y119" s="2"/>
      <c r="Z119" s="2"/>
    </row>
    <row r="120" spans="22:26" x14ac:dyDescent="0.25">
      <c r="V120" s="54" t="e">
        <f>(#REF!*29+#REF!)+(#REF!*28+#REF!)</f>
        <v>#REF!</v>
      </c>
      <c r="W120" s="53" t="e">
        <f t="shared" ref="W120:W146" si="18">+V120/12</f>
        <v>#REF!</v>
      </c>
      <c r="X120" s="111" t="e">
        <f>+#REF!+W120</f>
        <v>#REF!</v>
      </c>
      <c r="Y120" s="112"/>
      <c r="Z120" s="76"/>
    </row>
    <row r="121" spans="22:26" x14ac:dyDescent="0.25">
      <c r="V121" s="54" t="e">
        <f>(#REF!*29+#REF!)+(#REF!*28+#REF!)</f>
        <v>#REF!</v>
      </c>
      <c r="W121" s="53" t="e">
        <f t="shared" si="18"/>
        <v>#REF!</v>
      </c>
      <c r="X121" s="111" t="e">
        <f>+#REF!+W121</f>
        <v>#REF!</v>
      </c>
      <c r="Y121" s="112"/>
      <c r="Z121" s="76"/>
    </row>
    <row r="122" spans="22:26" x14ac:dyDescent="0.25">
      <c r="V122" s="54" t="e">
        <f>(#REF!*29+#REF!)+(#REF!*28+#REF!)</f>
        <v>#REF!</v>
      </c>
      <c r="W122" s="53" t="e">
        <f t="shared" si="18"/>
        <v>#REF!</v>
      </c>
      <c r="X122" s="111" t="e">
        <f>+#REF!+W122</f>
        <v>#REF!</v>
      </c>
      <c r="Y122" s="112"/>
      <c r="Z122" s="76"/>
    </row>
    <row r="123" spans="22:26" x14ac:dyDescent="0.25">
      <c r="V123" s="54" t="e">
        <f>(#REF!*29+#REF!)+(#REF!*28+#REF!)</f>
        <v>#REF!</v>
      </c>
      <c r="W123" s="53" t="e">
        <f t="shared" si="18"/>
        <v>#REF!</v>
      </c>
      <c r="X123" s="111" t="e">
        <f>+#REF!+W123</f>
        <v>#REF!</v>
      </c>
      <c r="Y123" s="112"/>
      <c r="Z123" s="76"/>
    </row>
    <row r="124" spans="22:26" x14ac:dyDescent="0.25">
      <c r="V124" s="54" t="e">
        <f>(#REF!*29+#REF!)+(#REF!*28+#REF!)</f>
        <v>#REF!</v>
      </c>
      <c r="W124" s="53" t="e">
        <f t="shared" si="18"/>
        <v>#REF!</v>
      </c>
      <c r="X124" s="111" t="e">
        <f>+#REF!+W124</f>
        <v>#REF!</v>
      </c>
      <c r="Y124" s="112"/>
      <c r="Z124" s="76"/>
    </row>
    <row r="125" spans="22:26" x14ac:dyDescent="0.25">
      <c r="V125" s="54" t="e">
        <f>(#REF!*29+#REF!)+(#REF!*28+#REF!)</f>
        <v>#REF!</v>
      </c>
      <c r="W125" s="53" t="e">
        <f t="shared" si="18"/>
        <v>#REF!</v>
      </c>
      <c r="X125" s="111" t="e">
        <f>+#REF!+W125</f>
        <v>#REF!</v>
      </c>
      <c r="Y125" s="112"/>
      <c r="Z125" s="76"/>
    </row>
    <row r="126" spans="22:26" x14ac:dyDescent="0.25">
      <c r="V126" s="54" t="e">
        <f>(#REF!*29+#REF!)+(#REF!*28+#REF!)</f>
        <v>#REF!</v>
      </c>
      <c r="W126" s="53" t="e">
        <f t="shared" si="18"/>
        <v>#REF!</v>
      </c>
      <c r="X126" s="111" t="e">
        <f>+#REF!+W126</f>
        <v>#REF!</v>
      </c>
      <c r="Y126" s="112"/>
      <c r="Z126" s="76"/>
    </row>
    <row r="127" spans="22:26" x14ac:dyDescent="0.25">
      <c r="V127" s="54" t="e">
        <f>(#REF!*29+#REF!)+(#REF!*28+#REF!)</f>
        <v>#REF!</v>
      </c>
      <c r="W127" s="53" t="e">
        <f t="shared" si="18"/>
        <v>#REF!</v>
      </c>
      <c r="X127" s="111" t="e">
        <f>+#REF!+W127</f>
        <v>#REF!</v>
      </c>
      <c r="Y127" s="112"/>
      <c r="Z127" s="76"/>
    </row>
    <row r="128" spans="22:26" x14ac:dyDescent="0.25">
      <c r="V128" s="54" t="e">
        <f>(#REF!*29+#REF!)+(#REF!*28+#REF!)</f>
        <v>#REF!</v>
      </c>
      <c r="W128" s="53" t="e">
        <f t="shared" si="18"/>
        <v>#REF!</v>
      </c>
      <c r="X128" s="111" t="e">
        <f>+#REF!+W128</f>
        <v>#REF!</v>
      </c>
      <c r="Y128" s="112"/>
      <c r="Z128" s="76"/>
    </row>
    <row r="129" spans="22:26" x14ac:dyDescent="0.25">
      <c r="V129" s="54" t="e">
        <f>(#REF!*29+#REF!)+(#REF!*28+#REF!)</f>
        <v>#REF!</v>
      </c>
      <c r="W129" s="53" t="e">
        <f t="shared" si="18"/>
        <v>#REF!</v>
      </c>
      <c r="X129" s="111" t="e">
        <f>+#REF!+W129</f>
        <v>#REF!</v>
      </c>
      <c r="Y129" s="112"/>
      <c r="Z129" s="76"/>
    </row>
    <row r="130" spans="22:26" x14ac:dyDescent="0.25">
      <c r="V130" s="54" t="e">
        <f>(#REF!*29+#REF!)+(#REF!*28+#REF!)</f>
        <v>#REF!</v>
      </c>
      <c r="W130" s="53" t="e">
        <f t="shared" si="18"/>
        <v>#REF!</v>
      </c>
      <c r="X130" s="111" t="e">
        <f>+#REF!+W130</f>
        <v>#REF!</v>
      </c>
      <c r="Y130" s="112"/>
      <c r="Z130" s="76"/>
    </row>
    <row r="131" spans="22:26" x14ac:dyDescent="0.25">
      <c r="V131" s="54" t="e">
        <f>(#REF!*29+#REF!)+(#REF!*28+#REF!)</f>
        <v>#REF!</v>
      </c>
      <c r="W131" s="53" t="e">
        <f t="shared" si="18"/>
        <v>#REF!</v>
      </c>
      <c r="X131" s="111" t="e">
        <f>+#REF!+W131</f>
        <v>#REF!</v>
      </c>
      <c r="Y131" s="112"/>
      <c r="Z131" s="76"/>
    </row>
    <row r="132" spans="22:26" x14ac:dyDescent="0.25">
      <c r="V132" s="54" t="e">
        <f>(#REF!*29+#REF!)+(#REF!*28+#REF!)</f>
        <v>#REF!</v>
      </c>
      <c r="W132" s="53" t="e">
        <f t="shared" si="18"/>
        <v>#REF!</v>
      </c>
      <c r="X132" s="111" t="e">
        <f>+#REF!+W132</f>
        <v>#REF!</v>
      </c>
      <c r="Y132" s="112"/>
      <c r="Z132" s="76"/>
    </row>
    <row r="133" spans="22:26" x14ac:dyDescent="0.25">
      <c r="V133" s="54" t="e">
        <f>(#REF!*29+#REF!)+(#REF!*28+#REF!)</f>
        <v>#REF!</v>
      </c>
      <c r="W133" s="53" t="e">
        <f t="shared" si="18"/>
        <v>#REF!</v>
      </c>
      <c r="X133" s="111" t="e">
        <f>+#REF!+W133</f>
        <v>#REF!</v>
      </c>
      <c r="Y133" s="112"/>
      <c r="Z133" s="76"/>
    </row>
    <row r="134" spans="22:26" x14ac:dyDescent="0.25">
      <c r="V134" s="54" t="e">
        <f>(#REF!*29+#REF!)+(#REF!*28+#REF!)</f>
        <v>#REF!</v>
      </c>
      <c r="W134" s="53" t="e">
        <f t="shared" si="18"/>
        <v>#REF!</v>
      </c>
      <c r="X134" s="111" t="e">
        <f>+#REF!+W134</f>
        <v>#REF!</v>
      </c>
      <c r="Y134" s="112"/>
      <c r="Z134" s="76"/>
    </row>
    <row r="135" spans="22:26" x14ac:dyDescent="0.25">
      <c r="V135" s="54" t="e">
        <f>(#REF!*29+#REF!)+(#REF!*28+#REF!)</f>
        <v>#REF!</v>
      </c>
      <c r="W135" s="53" t="e">
        <f t="shared" si="18"/>
        <v>#REF!</v>
      </c>
      <c r="X135" s="111" t="e">
        <f>+#REF!+W135</f>
        <v>#REF!</v>
      </c>
      <c r="Y135" s="112"/>
      <c r="Z135" s="76"/>
    </row>
    <row r="136" spans="22:26" x14ac:dyDescent="0.25">
      <c r="V136" s="54" t="e">
        <f>(#REF!*29+#REF!)+(#REF!*28+#REF!)</f>
        <v>#REF!</v>
      </c>
      <c r="W136" s="53" t="e">
        <f t="shared" si="18"/>
        <v>#REF!</v>
      </c>
      <c r="X136" s="111" t="e">
        <f>+#REF!+W136</f>
        <v>#REF!</v>
      </c>
      <c r="Y136" s="112"/>
      <c r="Z136" s="76"/>
    </row>
    <row r="137" spans="22:26" x14ac:dyDescent="0.25">
      <c r="V137" s="54"/>
      <c r="W137" s="53"/>
      <c r="X137" s="66"/>
      <c r="Y137" s="67"/>
      <c r="Z137" s="76"/>
    </row>
    <row r="138" spans="22:26" x14ac:dyDescent="0.25">
      <c r="V138" s="54"/>
      <c r="W138" s="53"/>
      <c r="X138" s="66"/>
      <c r="Y138" s="67"/>
      <c r="Z138" s="76"/>
    </row>
    <row r="139" spans="22:26" x14ac:dyDescent="0.25">
      <c r="V139" s="54"/>
      <c r="W139" s="53"/>
      <c r="X139" s="66"/>
      <c r="Y139" s="67"/>
      <c r="Z139" s="76"/>
    </row>
    <row r="140" spans="22:26" x14ac:dyDescent="0.25">
      <c r="V140" s="54" t="e">
        <f>(#REF!*29+#REF!)+(#REF!*28+#REF!)</f>
        <v>#REF!</v>
      </c>
      <c r="W140" s="53" t="e">
        <f t="shared" si="18"/>
        <v>#REF!</v>
      </c>
      <c r="X140" s="111" t="e">
        <f>+#REF!+W140</f>
        <v>#REF!</v>
      </c>
      <c r="Y140" s="112"/>
      <c r="Z140" s="76"/>
    </row>
    <row r="141" spans="22:26" ht="16.5" customHeight="1" x14ac:dyDescent="0.25">
      <c r="V141" s="54" t="e">
        <f>(#REF!*29+#REF!)+(#REF!*28+#REF!)</f>
        <v>#REF!</v>
      </c>
      <c r="W141" s="53" t="e">
        <f t="shared" si="18"/>
        <v>#REF!</v>
      </c>
      <c r="X141" s="111" t="e">
        <f>+#REF!+W141</f>
        <v>#REF!</v>
      </c>
      <c r="Y141" s="112"/>
      <c r="Z141" s="76"/>
    </row>
    <row r="142" spans="22:26" x14ac:dyDescent="0.25">
      <c r="V142" s="54" t="e">
        <f>(#REF!*29+#REF!)+(#REF!*28+#REF!)</f>
        <v>#REF!</v>
      </c>
      <c r="W142" s="53" t="e">
        <f t="shared" si="18"/>
        <v>#REF!</v>
      </c>
      <c r="X142" s="111" t="e">
        <f>+#REF!+W142</f>
        <v>#REF!</v>
      </c>
      <c r="Y142" s="112"/>
      <c r="Z142" s="76"/>
    </row>
    <row r="143" spans="22:26" x14ac:dyDescent="0.25">
      <c r="V143" s="54" t="e">
        <f>(#REF!*29+#REF!)+(#REF!*28+#REF!)</f>
        <v>#REF!</v>
      </c>
      <c r="W143" s="53" t="e">
        <f t="shared" si="18"/>
        <v>#REF!</v>
      </c>
      <c r="X143" s="111" t="e">
        <f>+#REF!+W143</f>
        <v>#REF!</v>
      </c>
      <c r="Y143" s="112"/>
      <c r="Z143" s="76"/>
    </row>
    <row r="144" spans="22:26" x14ac:dyDescent="0.25">
      <c r="V144" s="54" t="e">
        <f>(#REF!*29+#REF!)+(#REF!*28+#REF!)</f>
        <v>#REF!</v>
      </c>
      <c r="W144" s="53" t="e">
        <f t="shared" si="18"/>
        <v>#REF!</v>
      </c>
      <c r="X144" s="111" t="e">
        <f>+#REF!+W144</f>
        <v>#REF!</v>
      </c>
      <c r="Y144" s="112"/>
      <c r="Z144" s="76"/>
    </row>
    <row r="145" spans="22:26" x14ac:dyDescent="0.25">
      <c r="V145" s="54" t="e">
        <f>(#REF!*29+#REF!)+(#REF!*28+#REF!)</f>
        <v>#REF!</v>
      </c>
      <c r="W145" s="53" t="e">
        <f t="shared" si="18"/>
        <v>#REF!</v>
      </c>
      <c r="X145" s="111" t="e">
        <f>+#REF!+W145</f>
        <v>#REF!</v>
      </c>
      <c r="Y145" s="112"/>
      <c r="Z145" s="76"/>
    </row>
    <row r="146" spans="22:26" x14ac:dyDescent="0.25">
      <c r="V146" s="54" t="e">
        <f>(#REF!*29+#REF!)+(#REF!*28+#REF!)</f>
        <v>#REF!</v>
      </c>
      <c r="W146" s="53" t="e">
        <f t="shared" si="18"/>
        <v>#REF!</v>
      </c>
      <c r="X146" s="111" t="e">
        <f>+#REF!+W146</f>
        <v>#REF!</v>
      </c>
      <c r="Y146" s="112"/>
      <c r="Z146" s="76"/>
    </row>
    <row r="151" spans="22:26" ht="16.5" customHeight="1" x14ac:dyDescent="0.25"/>
    <row r="156" spans="22:26" ht="15" customHeight="1" x14ac:dyDescent="0.25"/>
    <row r="157" spans="22:26" ht="15" customHeight="1" x14ac:dyDescent="0.25"/>
    <row r="161" ht="15.75" customHeight="1" x14ac:dyDescent="0.25"/>
  </sheetData>
  <sheetProtection algorithmName="SHA-512" hashValue="KTPJjZATvICoxC50F8H1V6dFFDQaFdgOdyKQSoWnSNlyYPbHj5nTStE97asciHU+08tn2fNbRnsyxrqHSzBMbg==" saltValue="8lPAhF4av3cBL/sqzxS7Og==" spinCount="100000" sheet="1" formatCells="0" formatColumns="0" formatRows="0" insertColumns="0" insertRows="0" insertHyperlinks="0" deleteColumns="0" deleteRows="0" sort="0" autoFilter="0" pivotTables="0"/>
  <mergeCells count="81">
    <mergeCell ref="C3:AB3"/>
    <mergeCell ref="C4:AB4"/>
    <mergeCell ref="C6:AB6"/>
    <mergeCell ref="C8:AB8"/>
    <mergeCell ref="C19:AB19"/>
    <mergeCell ref="J9:J10"/>
    <mergeCell ref="D9:D11"/>
    <mergeCell ref="N9:N11"/>
    <mergeCell ref="I30:I32"/>
    <mergeCell ref="J30:J31"/>
    <mergeCell ref="K30:K31"/>
    <mergeCell ref="T30:T31"/>
    <mergeCell ref="C30:C32"/>
    <mergeCell ref="D30:D32"/>
    <mergeCell ref="F30:F32"/>
    <mergeCell ref="G30:G32"/>
    <mergeCell ref="H30:H32"/>
    <mergeCell ref="AA20:AA21"/>
    <mergeCell ref="U30:U31"/>
    <mergeCell ref="Z30:Z32"/>
    <mergeCell ref="AB30:AB32"/>
    <mergeCell ref="C5:N5"/>
    <mergeCell ref="Q9:Q11"/>
    <mergeCell ref="R9:S11"/>
    <mergeCell ref="P9:P11"/>
    <mergeCell ref="O9:O11"/>
    <mergeCell ref="C20:C22"/>
    <mergeCell ref="I9:I11"/>
    <mergeCell ref="C9:C11"/>
    <mergeCell ref="F9:F11"/>
    <mergeCell ref="G9:G11"/>
    <mergeCell ref="H9:H11"/>
    <mergeCell ref="K9:K10"/>
    <mergeCell ref="D20:D22"/>
    <mergeCell ref="F20:F22"/>
    <mergeCell ref="G20:G22"/>
    <mergeCell ref="H20:H22"/>
    <mergeCell ref="I20:I22"/>
    <mergeCell ref="J20:J21"/>
    <mergeCell ref="K20:K21"/>
    <mergeCell ref="N20:N22"/>
    <mergeCell ref="X9:Y11"/>
    <mergeCell ref="X12:Y12"/>
    <mergeCell ref="X13:Y13"/>
    <mergeCell ref="T9:T11"/>
    <mergeCell ref="W9:W11"/>
    <mergeCell ref="V9:V11"/>
    <mergeCell ref="U9:U10"/>
    <mergeCell ref="X15:Y15"/>
    <mergeCell ref="X14:Y14"/>
    <mergeCell ref="O20:O22"/>
    <mergeCell ref="P20:P22"/>
    <mergeCell ref="Q20:Q22"/>
    <mergeCell ref="R20:S22"/>
    <mergeCell ref="T20:T22"/>
    <mergeCell ref="U20:U21"/>
    <mergeCell ref="X126:Y126"/>
    <mergeCell ref="X120:Y120"/>
    <mergeCell ref="X121:Y121"/>
    <mergeCell ref="X122:Y122"/>
    <mergeCell ref="X123:Y123"/>
    <mergeCell ref="X124:Y124"/>
    <mergeCell ref="X125:Y125"/>
    <mergeCell ref="T37:Z37"/>
    <mergeCell ref="X145:Y145"/>
    <mergeCell ref="X146:Y146"/>
    <mergeCell ref="X140:Y140"/>
    <mergeCell ref="X141:Y141"/>
    <mergeCell ref="X142:Y142"/>
    <mergeCell ref="X143:Y143"/>
    <mergeCell ref="X144:Y144"/>
    <mergeCell ref="X132:Y132"/>
    <mergeCell ref="X133:Y133"/>
    <mergeCell ref="X134:Y134"/>
    <mergeCell ref="X135:Y135"/>
    <mergeCell ref="X136:Y136"/>
    <mergeCell ref="X127:Y127"/>
    <mergeCell ref="X128:Y128"/>
    <mergeCell ref="X129:Y129"/>
    <mergeCell ref="X130:Y130"/>
    <mergeCell ref="X131:Y131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10">
        <v>1273190</v>
      </c>
      <c r="E1" s="8" t="s">
        <v>1</v>
      </c>
      <c r="F1" s="9" t="s">
        <v>12</v>
      </c>
      <c r="G1" s="11" t="s">
        <v>2</v>
      </c>
      <c r="H1" s="20">
        <v>42736</v>
      </c>
      <c r="I1" s="11">
        <v>9901100967</v>
      </c>
      <c r="J1" s="11">
        <v>1273190</v>
      </c>
      <c r="K1" s="11" t="s">
        <v>17</v>
      </c>
      <c r="L1" s="7">
        <v>71.400000000000006</v>
      </c>
      <c r="M1" s="14">
        <v>17</v>
      </c>
      <c r="N1" s="10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7">
        <f>+N1+O1+P1</f>
        <v>1678.8200000000002</v>
      </c>
      <c r="R1" s="16">
        <f>ROUND((N1+O1)*4.83%,2)</f>
        <v>74.239999999999995</v>
      </c>
      <c r="S1" s="16"/>
      <c r="T1" s="16">
        <f>+R1+S1</f>
        <v>74.239999999999995</v>
      </c>
      <c r="U1" s="15">
        <f>ROUND(Q1-T1,2)</f>
        <v>1604.58</v>
      </c>
      <c r="V1" s="13">
        <v>3164003073</v>
      </c>
      <c r="W1" s="18" t="s">
        <v>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2022-07-18T22:49:23Z</cp:lastPrinted>
  <dcterms:created xsi:type="dcterms:W3CDTF">2019-01-22T22:49:45Z</dcterms:created>
  <dcterms:modified xsi:type="dcterms:W3CDTF">2022-08-01T14:55:41Z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