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RHH 2019\2.. NOMINAS 2019\NOMINA 031\"/>
    </mc:Choice>
  </mc:AlternateContent>
  <bookViews>
    <workbookView xWindow="0" yWindow="0" windowWidth="28800" windowHeight="1233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6" i="1" l="1"/>
  <c r="O67" i="1" s="1"/>
  <c r="L67" i="1"/>
  <c r="N66" i="1"/>
  <c r="N67" i="1" s="1"/>
  <c r="Q12" i="2"/>
  <c r="I10" i="2"/>
  <c r="N10" i="2" l="1"/>
  <c r="Q10" i="2" s="1"/>
  <c r="I9" i="2"/>
  <c r="N9" i="2" s="1"/>
  <c r="Q9" i="2" s="1"/>
  <c r="M72" i="1"/>
  <c r="P72" i="1"/>
  <c r="K67" i="1"/>
  <c r="O37" i="1"/>
  <c r="N37" i="1"/>
  <c r="L37" i="1"/>
  <c r="K37" i="1"/>
  <c r="N28" i="1"/>
  <c r="O28" i="1" s="1"/>
  <c r="L28" i="1"/>
  <c r="K28" i="1"/>
  <c r="K35" i="1"/>
  <c r="K27" i="1"/>
  <c r="K26" i="1"/>
  <c r="K24" i="1"/>
  <c r="K25" i="1"/>
  <c r="K58" i="1"/>
  <c r="N11" i="1"/>
  <c r="H11" i="1"/>
  <c r="K11" i="1" s="1"/>
  <c r="N12" i="1"/>
  <c r="N16" i="1"/>
  <c r="N17" i="1"/>
  <c r="N25" i="1"/>
  <c r="N27" i="1"/>
  <c r="N44" i="1"/>
  <c r="N47" i="1"/>
  <c r="N55" i="1"/>
  <c r="N60" i="1"/>
  <c r="H65" i="1"/>
  <c r="K65" i="1" s="1"/>
  <c r="N65" i="1"/>
  <c r="H64" i="1"/>
  <c r="K64" i="1" s="1"/>
  <c r="H63" i="1"/>
  <c r="K63" i="1" s="1"/>
  <c r="H62" i="1"/>
  <c r="K62" i="1" s="1"/>
  <c r="H61" i="1"/>
  <c r="K61" i="1" s="1"/>
  <c r="N61" i="1"/>
  <c r="H60" i="1"/>
  <c r="K60" i="1" s="1"/>
  <c r="H59" i="1"/>
  <c r="K59" i="1" s="1"/>
  <c r="N59" i="1"/>
  <c r="H58" i="1"/>
  <c r="N58" i="1"/>
  <c r="H57" i="1"/>
  <c r="K57" i="1" s="1"/>
  <c r="H56" i="1"/>
  <c r="K56" i="1" s="1"/>
  <c r="H55" i="1"/>
  <c r="K55" i="1" s="1"/>
  <c r="H54" i="1"/>
  <c r="K54" i="1" s="1"/>
  <c r="H53" i="1"/>
  <c r="K53" i="1" s="1"/>
  <c r="H52" i="1"/>
  <c r="K52" i="1" s="1"/>
  <c r="N52" i="1"/>
  <c r="H51" i="1"/>
  <c r="K51" i="1" s="1"/>
  <c r="N51" i="1"/>
  <c r="H50" i="1"/>
  <c r="K50" i="1" s="1"/>
  <c r="H49" i="1"/>
  <c r="K49" i="1" s="1"/>
  <c r="H48" i="1"/>
  <c r="K48" i="1" s="1"/>
  <c r="N48" i="1"/>
  <c r="H47" i="1"/>
  <c r="K47" i="1" s="1"/>
  <c r="H46" i="1"/>
  <c r="K46" i="1" s="1"/>
  <c r="N46" i="1"/>
  <c r="H45" i="1"/>
  <c r="K45" i="1" s="1"/>
  <c r="H44" i="1"/>
  <c r="K44" i="1" s="1"/>
  <c r="H36" i="1"/>
  <c r="K36" i="1" s="1"/>
  <c r="H35" i="1"/>
  <c r="H27" i="1"/>
  <c r="H26" i="1"/>
  <c r="N26" i="1"/>
  <c r="H25" i="1"/>
  <c r="H24" i="1"/>
  <c r="N24" i="1"/>
  <c r="H18" i="1"/>
  <c r="K18" i="1" s="1"/>
  <c r="N18" i="1"/>
  <c r="H17" i="1"/>
  <c r="K17" i="1" s="1"/>
  <c r="H16" i="1"/>
  <c r="K16" i="1" s="1"/>
  <c r="H15" i="1"/>
  <c r="K15" i="1" s="1"/>
  <c r="N15" i="1"/>
  <c r="H14" i="1"/>
  <c r="K14" i="1" s="1"/>
  <c r="N14" i="1"/>
  <c r="H13" i="1"/>
  <c r="K13" i="1" s="1"/>
  <c r="H12" i="1"/>
  <c r="K12" i="1" s="1"/>
  <c r="O11" i="1" l="1"/>
  <c r="N56" i="1"/>
  <c r="N54" i="1"/>
  <c r="O54" i="1" s="1"/>
  <c r="N50" i="1"/>
  <c r="O50" i="1" s="1"/>
  <c r="O52" i="1"/>
  <c r="O44" i="1"/>
  <c r="O47" i="1"/>
  <c r="N57" i="1"/>
  <c r="O57" i="1" s="1"/>
  <c r="N62" i="1"/>
  <c r="O62" i="1" s="1"/>
  <c r="O55" i="1"/>
  <c r="N45" i="1"/>
  <c r="N49" i="1"/>
  <c r="O60" i="1"/>
  <c r="N64" i="1"/>
  <c r="O64" i="1" s="1"/>
  <c r="O59" i="1"/>
  <c r="O48" i="1"/>
  <c r="N63" i="1"/>
  <c r="O61" i="1"/>
  <c r="N53" i="1"/>
  <c r="O53" i="1" s="1"/>
  <c r="O46" i="1"/>
  <c r="O51" i="1"/>
  <c r="O58" i="1"/>
  <c r="O65" i="1"/>
  <c r="N35" i="1"/>
  <c r="O35" i="1" s="1"/>
  <c r="N36" i="1"/>
  <c r="O27" i="1"/>
  <c r="O16" i="1"/>
  <c r="O26" i="1"/>
  <c r="O25" i="1"/>
  <c r="O24" i="1"/>
  <c r="O17" i="1"/>
  <c r="O15" i="1"/>
  <c r="O14" i="1"/>
  <c r="O12" i="1"/>
  <c r="N13" i="1"/>
  <c r="O18" i="1"/>
  <c r="K19" i="1" l="1"/>
  <c r="L72" i="1" s="1"/>
  <c r="L19" i="1"/>
  <c r="N19" i="1" s="1"/>
  <c r="O63" i="1"/>
  <c r="O45" i="1"/>
  <c r="O56" i="1"/>
  <c r="O36" i="1"/>
  <c r="O49" i="1"/>
  <c r="O13" i="1"/>
  <c r="O19" i="1" l="1"/>
  <c r="O72" i="1" s="1"/>
</calcChain>
</file>

<file path=xl/sharedStrings.xml><?xml version="1.0" encoding="utf-8"?>
<sst xmlns="http://schemas.openxmlformats.org/spreadsheetml/2006/main" count="307" uniqueCount="147">
  <si>
    <t xml:space="preserve">No. </t>
  </si>
  <si>
    <t xml:space="preserve">Titulo del Jornal </t>
  </si>
  <si>
    <t xml:space="preserve">ubicación </t>
  </si>
  <si>
    <t xml:space="preserve">Empleado </t>
  </si>
  <si>
    <t xml:space="preserve">Contrato </t>
  </si>
  <si>
    <t xml:space="preserve">Jornal </t>
  </si>
  <si>
    <t>Complemento</t>
  </si>
  <si>
    <t>Días</t>
  </si>
  <si>
    <t>Renglón 
031</t>
  </si>
  <si>
    <t>Renglon 033</t>
  </si>
  <si>
    <t xml:space="preserve">TOTAL DEVENGADO MENSUAL </t>
  </si>
  <si>
    <t>Deducciones</t>
  </si>
  <si>
    <t>Total
Deducciones</t>
  </si>
  <si>
    <t>Liquido</t>
  </si>
  <si>
    <t>Número de
Cuenta</t>
  </si>
  <si>
    <t>Jornales</t>
  </si>
  <si>
    <t>Bono 66-2000</t>
  </si>
  <si>
    <t>IGSS</t>
  </si>
  <si>
    <t>Retenciones 
Judiciales</t>
  </si>
  <si>
    <t>Conserje</t>
  </si>
  <si>
    <t>Administrativo</t>
  </si>
  <si>
    <t>Gladis Mirtala Ramírez Sánchez</t>
  </si>
  <si>
    <t>1-2019-031-AMSA</t>
  </si>
  <si>
    <t>Victorina de Jesús Peralta Peralta</t>
  </si>
  <si>
    <t>2-2019-031-AMSA</t>
  </si>
  <si>
    <t>Sara Adelaida Quevedo Alcantara</t>
  </si>
  <si>
    <t>3-2019-031-AMSA</t>
  </si>
  <si>
    <t>3298049394</t>
  </si>
  <si>
    <t>Elida Etelvina Obando Hernandez</t>
  </si>
  <si>
    <t>4-2019-031-AMSA</t>
  </si>
  <si>
    <t>Yomara Ninett Escobar Calderón</t>
  </si>
  <si>
    <t>5-2019-031-AMSA</t>
  </si>
  <si>
    <t>Domenica del Cid Barias</t>
  </si>
  <si>
    <t>6-2019-031-AMSA</t>
  </si>
  <si>
    <t>3532023727</t>
  </si>
  <si>
    <t>Josue Alexander Barrientos</t>
  </si>
  <si>
    <t>7-2019-031-AMSA</t>
  </si>
  <si>
    <t>3185880577</t>
  </si>
  <si>
    <t>Peón Vigilante V</t>
  </si>
  <si>
    <t>Humedal</t>
  </si>
  <si>
    <t>Biayner Soto Arana</t>
  </si>
  <si>
    <t>10-2019-031-AMSA</t>
  </si>
  <si>
    <t>Peón</t>
  </si>
  <si>
    <t>Desechos Sólidos</t>
  </si>
  <si>
    <t>Rafael de Jesús Perea Peralta</t>
  </si>
  <si>
    <t>26-2019-031-AMSA</t>
  </si>
  <si>
    <t>José Filiberto Domingo Domingo</t>
  </si>
  <si>
    <t>27-2019-031-AMSA</t>
  </si>
  <si>
    <t>Domingo Sánchez Alonzo</t>
  </si>
  <si>
    <t>28-2019-031-AMSA</t>
  </si>
  <si>
    <t>Desechos Líquidos</t>
  </si>
  <si>
    <t>Napoleon Canahui Pop</t>
  </si>
  <si>
    <t>38-2019-031-AMSA</t>
  </si>
  <si>
    <t xml:space="preserve">SUBPRODUCTO: VOLUMEN DE DESECHOS SÓLIDOS FLOTANTES Y PLANTAS ACUÁTICAS EXTRAÍDOS DEL LAGO DE AMATITLÁN    001-002-0002 </t>
  </si>
  <si>
    <t>Estación Acuática</t>
  </si>
  <si>
    <t xml:space="preserve">Carlos Alfredo Sandoval </t>
  </si>
  <si>
    <t>23-2019-031-AMSA</t>
  </si>
  <si>
    <t>Reyna Elizabeth Toc Choz</t>
  </si>
  <si>
    <t>72-2019-031-AMSA</t>
  </si>
  <si>
    <t>3247011971</t>
  </si>
  <si>
    <t xml:space="preserve">SUBPRODUCTO: CONSERVACIÓN DE SUELOS Y AGUA EN LA CUENCA DEL LAGO DE AMATITLÁN    001-008-0002 </t>
  </si>
  <si>
    <t>Jardinero II</t>
  </si>
  <si>
    <t xml:space="preserve">Forestal </t>
  </si>
  <si>
    <t>José Abel Chamalé Par</t>
  </si>
  <si>
    <t>81-2019-031-AMSA</t>
  </si>
  <si>
    <t>Esvin Leonel Rivera Pineda</t>
  </si>
  <si>
    <t>82-2019-031-AMSA</t>
  </si>
  <si>
    <t>Julio Roberto Martínez Aguilar</t>
  </si>
  <si>
    <t>84-2019-031-AMSA</t>
  </si>
  <si>
    <t>Juan Emilio Cruz De León</t>
  </si>
  <si>
    <t>85-2019-031-AMSA</t>
  </si>
  <si>
    <t>Emilio Taque Carranza</t>
  </si>
  <si>
    <t>86-2019-031-AMSA</t>
  </si>
  <si>
    <t>Víctor Manuel López Rodríguez</t>
  </si>
  <si>
    <t>90-2019-031-AMSA</t>
  </si>
  <si>
    <t>Cosme Virgilio Morales Rodríguez</t>
  </si>
  <si>
    <t>91-2019-031-AMSA</t>
  </si>
  <si>
    <t>Carlos Alberto Morales Contreras</t>
  </si>
  <si>
    <t>92-2019-031-AMSA</t>
  </si>
  <si>
    <t>Felipe Santiago Carreto</t>
  </si>
  <si>
    <t>94-2019-031-AMSA</t>
  </si>
  <si>
    <t>Custodio Quiñonez Morataya</t>
  </si>
  <si>
    <t>95-2019-031-AMSA</t>
  </si>
  <si>
    <t>Sotero Chocón Vargas</t>
  </si>
  <si>
    <t>96-2019-031-AMSA</t>
  </si>
  <si>
    <t>José Muñoz Chávez</t>
  </si>
  <si>
    <t>97-2019-031-AMSA</t>
  </si>
  <si>
    <t>Víctor Vicente Paredes González</t>
  </si>
  <si>
    <t>98-2019-031-AMSA</t>
  </si>
  <si>
    <t>Antonio Coy Hernandez</t>
  </si>
  <si>
    <t>99-2019-031-AMSA</t>
  </si>
  <si>
    <t>Vitelio Catalan Ovando</t>
  </si>
  <si>
    <t>100-2019-031-AMSA</t>
  </si>
  <si>
    <t>Hector Adelson Zepeda Coj</t>
  </si>
  <si>
    <t>101-2019-031-AMSA</t>
  </si>
  <si>
    <t>Sixto Emmanuel Hernández Hernández</t>
  </si>
  <si>
    <t>102-2019-031-AMSA</t>
  </si>
  <si>
    <t>Vilmer Antonio Jimenez Choma</t>
  </si>
  <si>
    <t>103-2019-031-AMSA</t>
  </si>
  <si>
    <t>Gabriel de Jesús Morales Pineda</t>
  </si>
  <si>
    <t>104-2019-031-AMSA</t>
  </si>
  <si>
    <t>Fredy Leonidas Domínguez Ortiz</t>
  </si>
  <si>
    <t>106-2019-031-AMSA</t>
  </si>
  <si>
    <t>Vicente Orlando Escobar Estupe</t>
  </si>
  <si>
    <t>107-2019-031-AMSA</t>
  </si>
  <si>
    <t>Carlos Humberto Arizandieta Cabrera</t>
  </si>
  <si>
    <t>108-2019-031-AMSA</t>
  </si>
  <si>
    <t>AUTORIDAD PARA EL MANEJO SUSTENTABLE DE LA CUENCA Y DEL LAGO DE AMATITLÁN</t>
  </si>
  <si>
    <t xml:space="preserve"> RENGLÓN 031 "JORNALES" </t>
  </si>
  <si>
    <t>SUBPRODUCTO: DIRECCIÓN Y COORDINACIÓN   001-001-0001</t>
  </si>
  <si>
    <t>NOMINA ADICIONAL CORRESPONDIENTE AL MES DE JULIO DE 2019</t>
  </si>
  <si>
    <t xml:space="preserve">TOATELS </t>
  </si>
  <si>
    <t xml:space="preserve">TOTALES </t>
  </si>
  <si>
    <t>Renglón 031</t>
  </si>
  <si>
    <t>Renglón 033</t>
  </si>
  <si>
    <t>Total Devengado
 Mensual</t>
  </si>
  <si>
    <t>TOTAL NÓMINA</t>
  </si>
  <si>
    <t>complemento específico por nivelación</t>
  </si>
  <si>
    <t>Realizó:</t>
  </si>
  <si>
    <t>Revisó:</t>
  </si>
  <si>
    <t>Vo.Bo.</t>
  </si>
  <si>
    <t xml:space="preserve">Loida Rebeca Vásquez Zuleta </t>
  </si>
  <si>
    <t xml:space="preserve">Víctor Anibal López Aquino </t>
  </si>
  <si>
    <t>Encargada de Nómina</t>
  </si>
  <si>
    <t>Jefe  Administrativo Financiero</t>
  </si>
  <si>
    <t>AMSA</t>
  </si>
  <si>
    <t>bono 14</t>
  </si>
  <si>
    <t>No.</t>
  </si>
  <si>
    <t xml:space="preserve">Titulo Jornal 
Diario </t>
  </si>
  <si>
    <t>Ubicación</t>
  </si>
  <si>
    <t>Empleado</t>
  </si>
  <si>
    <t>Contrato</t>
  </si>
  <si>
    <t>Fecha de 
Ingreso</t>
  </si>
  <si>
    <t>Jornal</t>
  </si>
  <si>
    <t>Peon Vigilante V</t>
  </si>
  <si>
    <t>Acuatica</t>
  </si>
  <si>
    <t>José Luis Perpuac Gómez</t>
  </si>
  <si>
    <t>21-2019-031-AMSA</t>
  </si>
  <si>
    <t xml:space="preserve">aguinaldo </t>
  </si>
  <si>
    <t xml:space="preserve">auxiliar Miscelaneo </t>
  </si>
  <si>
    <t xml:space="preserve">Financiero </t>
  </si>
  <si>
    <t>Mynor Aguilar Quiroa</t>
  </si>
  <si>
    <t xml:space="preserve">PERSONAL QUE SE LE DIO DE BAJA DURANTE EL MES DE JULIO </t>
  </si>
  <si>
    <t xml:space="preserve">Francisco Javier Rivera Orellana </t>
  </si>
  <si>
    <t>|</t>
  </si>
  <si>
    <t xml:space="preserve">Inge. Omar Jose Orellana Cambara </t>
  </si>
  <si>
    <t xml:space="preserve">Director Ejecutivo en funciones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</si>
</sst>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Q&quot;#,##0.00;[Red]\-&quot;Q&quot;#,##0.00"/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  <numFmt numFmtId="166" formatCode="_([$Q-100A]* #,##0.00_);_([$Q-100A]* \(#,##0.00\);_([$Q-100A]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4" fillId="2" borderId="2" xfId="2" applyFont="1" applyFill="1" applyBorder="1" applyAlignment="1">
      <alignment horizontal="center" vertical="center"/>
    </xf>
    <xf numFmtId="44" fontId="2" fillId="2" borderId="10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0" fillId="0" borderId="2" xfId="0" applyBorder="1"/>
    <xf numFmtId="0" fontId="7" fillId="4" borderId="2" xfId="2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4" fontId="7" fillId="4" borderId="2" xfId="1" applyFont="1" applyFill="1" applyBorder="1" applyAlignment="1">
      <alignment horizontal="center" vertical="center"/>
    </xf>
    <xf numFmtId="44" fontId="0" fillId="0" borderId="2" xfId="1" applyFont="1" applyBorder="1"/>
    <xf numFmtId="8" fontId="0" fillId="0" borderId="2" xfId="0" applyNumberFormat="1" applyBorder="1"/>
    <xf numFmtId="44" fontId="0" fillId="0" borderId="2" xfId="0" applyNumberFormat="1" applyBorder="1"/>
    <xf numFmtId="44" fontId="0" fillId="3" borderId="2" xfId="0" applyNumberFormat="1" applyFill="1" applyBorder="1"/>
    <xf numFmtId="164" fontId="7" fillId="0" borderId="2" xfId="4" applyFont="1" applyFill="1" applyBorder="1" applyAlignment="1">
      <alignment horizontal="left" vertical="center"/>
    </xf>
    <xf numFmtId="49" fontId="3" fillId="0" borderId="2" xfId="2" applyNumberFormat="1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49" fontId="3" fillId="4" borderId="2" xfId="2" applyNumberFormat="1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4" borderId="2" xfId="2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/>
    <xf numFmtId="49" fontId="7" fillId="4" borderId="2" xfId="2" applyNumberFormat="1" applyFont="1" applyFill="1" applyBorder="1" applyAlignment="1">
      <alignment horizontal="center" vertical="center"/>
    </xf>
    <xf numFmtId="165" fontId="7" fillId="4" borderId="2" xfId="2" applyNumberFormat="1" applyFont="1" applyFill="1" applyBorder="1" applyAlignment="1">
      <alignment horizontal="center" vertical="center"/>
    </xf>
    <xf numFmtId="44" fontId="7" fillId="4" borderId="2" xfId="1" applyFont="1" applyFill="1" applyBorder="1" applyAlignment="1">
      <alignment vertical="center"/>
    </xf>
    <xf numFmtId="0" fontId="3" fillId="0" borderId="0" xfId="2" applyNumberFormat="1" applyFont="1" applyFill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3" applyFont="1" applyBorder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0" fontId="0" fillId="0" borderId="0" xfId="0" applyFont="1"/>
    <xf numFmtId="0" fontId="11" fillId="0" borderId="0" xfId="3" applyFont="1" applyAlignment="1">
      <alignment horizontal="center" vertical="center"/>
    </xf>
    <xf numFmtId="44" fontId="11" fillId="0" borderId="0" xfId="1" applyFont="1" applyAlignment="1">
      <alignment horizontal="center" vertical="center"/>
    </xf>
    <xf numFmtId="49" fontId="8" fillId="4" borderId="0" xfId="0" applyNumberFormat="1" applyFont="1" applyFill="1" applyBorder="1" applyAlignment="1">
      <alignment horizontal="center"/>
    </xf>
    <xf numFmtId="49" fontId="3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11" fillId="2" borderId="2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 wrapText="1"/>
    </xf>
    <xf numFmtId="164" fontId="12" fillId="0" borderId="2" xfId="2" applyNumberFormat="1" applyFont="1" applyBorder="1" applyAlignment="1">
      <alignment vertical="center"/>
    </xf>
    <xf numFmtId="44" fontId="0" fillId="0" borderId="0" xfId="0" applyNumberFormat="1" applyFont="1"/>
    <xf numFmtId="49" fontId="11" fillId="0" borderId="0" xfId="2" applyNumberFormat="1" applyFont="1" applyFill="1" applyBorder="1" applyAlignment="1">
      <alignment horizontal="right" vertical="center"/>
    </xf>
    <xf numFmtId="0" fontId="12" fillId="0" borderId="13" xfId="2" applyFont="1" applyBorder="1" applyAlignment="1">
      <alignment vertical="center"/>
    </xf>
    <xf numFmtId="49" fontId="11" fillId="0" borderId="13" xfId="2" applyNumberFormat="1" applyFont="1" applyFill="1" applyBorder="1" applyAlignment="1">
      <alignment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Alignment="1">
      <alignment horizontal="right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44" fontId="2" fillId="0" borderId="2" xfId="0" applyNumberFormat="1" applyFont="1" applyBorder="1"/>
    <xf numFmtId="164" fontId="2" fillId="0" borderId="2" xfId="0" applyNumberFormat="1" applyFont="1" applyBorder="1"/>
    <xf numFmtId="0" fontId="2" fillId="0" borderId="2" xfId="0" applyFont="1" applyBorder="1"/>
    <xf numFmtId="44" fontId="2" fillId="0" borderId="2" xfId="0" applyNumberFormat="1" applyFont="1" applyFill="1" applyBorder="1"/>
    <xf numFmtId="44" fontId="2" fillId="3" borderId="2" xfId="0" applyNumberFormat="1" applyFont="1" applyFill="1" applyBorder="1"/>
    <xf numFmtId="44" fontId="2" fillId="5" borderId="2" xfId="0" applyNumberFormat="1" applyFont="1" applyFill="1" applyBorder="1"/>
    <xf numFmtId="164" fontId="4" fillId="0" borderId="2" xfId="4" applyFont="1" applyFill="1" applyBorder="1" applyAlignment="1">
      <alignment horizontal="left" vertical="center"/>
    </xf>
    <xf numFmtId="0" fontId="0" fillId="0" borderId="0" xfId="0"/>
    <xf numFmtId="0" fontId="0" fillId="4" borderId="2" xfId="0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/>
    </xf>
    <xf numFmtId="0" fontId="5" fillId="6" borderId="2" xfId="2" applyFont="1" applyFill="1" applyBorder="1" applyAlignment="1">
      <alignment horizontal="center" vertical="center" wrapText="1"/>
    </xf>
    <xf numFmtId="0" fontId="5" fillId="6" borderId="10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5" fillId="6" borderId="7" xfId="2" applyFont="1" applyFill="1" applyBorder="1" applyAlignment="1">
      <alignment horizontal="center" vertical="center"/>
    </xf>
    <xf numFmtId="44" fontId="0" fillId="0" borderId="0" xfId="0" applyNumberFormat="1"/>
    <xf numFmtId="0" fontId="7" fillId="4" borderId="2" xfId="2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14" fontId="7" fillId="4" borderId="2" xfId="2" applyNumberFormat="1" applyFont="1" applyFill="1" applyBorder="1" applyAlignment="1">
      <alignment horizontal="center" vertical="center"/>
    </xf>
    <xf numFmtId="44" fontId="7" fillId="4" borderId="2" xfId="6" applyFont="1" applyFill="1" applyBorder="1" applyAlignment="1">
      <alignment horizontal="center" vertical="center"/>
    </xf>
    <xf numFmtId="0" fontId="7" fillId="4" borderId="2" xfId="7" applyNumberFormat="1" applyFont="1" applyFill="1" applyBorder="1" applyAlignment="1">
      <alignment horizontal="center" vertical="center"/>
    </xf>
    <xf numFmtId="44" fontId="7" fillId="4" borderId="2" xfId="7" applyFont="1" applyFill="1" applyBorder="1" applyAlignment="1">
      <alignment vertical="center"/>
    </xf>
    <xf numFmtId="44" fontId="7" fillId="4" borderId="2" xfId="7" applyFont="1" applyFill="1" applyBorder="1" applyAlignment="1">
      <alignment horizontal="left" vertical="center"/>
    </xf>
    <xf numFmtId="166" fontId="7" fillId="4" borderId="2" xfId="6" applyNumberFormat="1" applyFont="1" applyFill="1" applyBorder="1" applyAlignment="1">
      <alignment vertical="center"/>
    </xf>
    <xf numFmtId="44" fontId="7" fillId="4" borderId="2" xfId="7" applyNumberFormat="1" applyFont="1" applyFill="1" applyBorder="1" applyAlignment="1">
      <alignment horizontal="left" vertical="center"/>
    </xf>
    <xf numFmtId="0" fontId="14" fillId="4" borderId="2" xfId="2" applyFont="1" applyFill="1" applyBorder="1" applyAlignment="1">
      <alignment horizontal="center" vertical="center"/>
    </xf>
    <xf numFmtId="0" fontId="15" fillId="4" borderId="2" xfId="2" applyFont="1" applyFill="1" applyBorder="1" applyAlignment="1">
      <alignment horizontal="center" vertical="center"/>
    </xf>
    <xf numFmtId="0" fontId="15" fillId="4" borderId="2" xfId="5" applyFont="1" applyFill="1" applyBorder="1" applyAlignment="1">
      <alignment horizontal="left" vertical="center"/>
    </xf>
    <xf numFmtId="44" fontId="15" fillId="4" borderId="2" xfId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/>
    </xf>
    <xf numFmtId="44" fontId="14" fillId="4" borderId="2" xfId="1" applyFont="1" applyFill="1" applyBorder="1"/>
    <xf numFmtId="44" fontId="14" fillId="4" borderId="2" xfId="0" applyNumberFormat="1" applyFont="1" applyFill="1" applyBorder="1"/>
    <xf numFmtId="164" fontId="15" fillId="4" borderId="2" xfId="4" applyFont="1" applyFill="1" applyBorder="1" applyAlignment="1">
      <alignment horizontal="left" vertical="center"/>
    </xf>
    <xf numFmtId="0" fontId="7" fillId="4" borderId="2" xfId="2" applyFont="1" applyFill="1" applyBorder="1" applyAlignment="1">
      <alignment vertical="center"/>
    </xf>
    <xf numFmtId="0" fontId="14" fillId="4" borderId="2" xfId="0" applyFont="1" applyFill="1" applyBorder="1" applyAlignment="1"/>
    <xf numFmtId="164" fontId="0" fillId="0" borderId="0" xfId="0" applyNumberFormat="1" applyFont="1"/>
    <xf numFmtId="0" fontId="3" fillId="0" borderId="0" xfId="2" applyNumberFormat="1" applyFont="1" applyFill="1" applyBorder="1" applyAlignment="1">
      <alignment horizontal="center" vertical="center"/>
    </xf>
    <xf numFmtId="0" fontId="2" fillId="6" borderId="0" xfId="0" applyFont="1" applyFill="1"/>
    <xf numFmtId="44" fontId="2" fillId="6" borderId="0" xfId="0" applyNumberFormat="1" applyFont="1" applyFill="1"/>
    <xf numFmtId="0" fontId="4" fillId="2" borderId="1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7" xfId="2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2" borderId="2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/>
    </xf>
    <xf numFmtId="0" fontId="11" fillId="2" borderId="11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0" fontId="5" fillId="6" borderId="10" xfId="2" applyFont="1" applyFill="1" applyBorder="1" applyAlignment="1">
      <alignment horizontal="center" vertical="center" wrapText="1"/>
    </xf>
    <xf numFmtId="49" fontId="5" fillId="6" borderId="1" xfId="2" applyNumberFormat="1" applyFont="1" applyFill="1" applyBorder="1" applyAlignment="1">
      <alignment horizontal="center" vertical="center" wrapText="1"/>
    </xf>
    <xf numFmtId="49" fontId="5" fillId="6" borderId="7" xfId="2" applyNumberFormat="1" applyFont="1" applyFill="1" applyBorder="1" applyAlignment="1">
      <alignment horizontal="center" vertical="center" wrapText="1"/>
    </xf>
    <xf numFmtId="49" fontId="5" fillId="6" borderId="10" xfId="2" applyNumberFormat="1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/>
    </xf>
    <xf numFmtId="0" fontId="5" fillId="6" borderId="10" xfId="2" applyFont="1" applyFill="1" applyBorder="1" applyAlignment="1">
      <alignment horizontal="center" vertical="center"/>
    </xf>
    <xf numFmtId="0" fontId="5" fillId="6" borderId="1" xfId="3" applyFont="1" applyFill="1" applyBorder="1" applyAlignment="1">
      <alignment horizontal="center" vertical="center" wrapText="1"/>
    </xf>
    <xf numFmtId="0" fontId="5" fillId="6" borderId="7" xfId="3" applyFont="1" applyFill="1" applyBorder="1" applyAlignment="1">
      <alignment horizontal="center" vertical="center" wrapText="1"/>
    </xf>
    <xf numFmtId="0" fontId="5" fillId="6" borderId="10" xfId="3" applyFont="1" applyFill="1" applyBorder="1" applyAlignment="1">
      <alignment horizontal="center" vertical="center" wrapText="1"/>
    </xf>
    <xf numFmtId="0" fontId="7" fillId="4" borderId="2" xfId="5" applyFont="1" applyFill="1" applyBorder="1" applyAlignment="1">
      <alignment horizontal="left" vertical="center"/>
    </xf>
    <xf numFmtId="49" fontId="7" fillId="4" borderId="2" xfId="2" applyNumberFormat="1" applyFont="1" applyFill="1" applyBorder="1" applyAlignment="1">
      <alignment vertical="center"/>
    </xf>
    <xf numFmtId="0" fontId="10" fillId="4" borderId="2" xfId="5" applyFont="1" applyFill="1" applyBorder="1" applyAlignment="1">
      <alignment horizontal="left" vertical="center"/>
    </xf>
    <xf numFmtId="0" fontId="7" fillId="4" borderId="2" xfId="5" applyFont="1" applyFill="1" applyBorder="1" applyAlignment="1">
      <alignment vertical="center"/>
    </xf>
  </cellXfs>
  <cellStyles count="9">
    <cellStyle name="Moneda" xfId="1" builtinId="4"/>
    <cellStyle name="Moneda 2" xfId="4"/>
    <cellStyle name="Moneda 2 2" xfId="7"/>
    <cellStyle name="Moneda 3" xfId="8"/>
    <cellStyle name="Moneda 4" xfId="6"/>
    <cellStyle name="Normal" xfId="0" builtinId="0"/>
    <cellStyle name="Normal 2" xfId="2"/>
    <cellStyle name="Normal_jacki 031-029-021-022_PERSONAL_AMSA_2010(2)" xfId="3"/>
    <cellStyle name="Normal_jacki 031-029-021-022_POR DIVISIÓN FUNCIONAL JACKI3 28-05-2010 " xf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314325</xdr:colOff>
      <xdr:row>0</xdr:row>
      <xdr:rowOff>38100</xdr:rowOff>
    </xdr:from>
    <xdr:to>
      <xdr:col>13</xdr:col>
      <xdr:colOff>508748</xdr:colOff>
      <xdr:row>5</xdr:row>
      <xdr:rowOff>172488</xdr:rowOff>
    </xdr:to>
    <xdr:pic>
      <xdr:nvPicPr>
        <xdr:cNvPr id="2" name="3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1858625" y="38100"/>
          <a:ext cx="956423" cy="10868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3" name="25 CuadroTexto"/>
        <xdr:cNvSpPr txBox="1"/>
      </xdr:nvSpPr>
      <xdr:spPr>
        <a:xfrm>
          <a:off x="3514725" y="1996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" name="26 CuadroTexto"/>
        <xdr:cNvSpPr txBox="1"/>
      </xdr:nvSpPr>
      <xdr:spPr>
        <a:xfrm>
          <a:off x="457200" y="1996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5" name="45 CuadroTexto"/>
        <xdr:cNvSpPr txBox="1"/>
      </xdr:nvSpPr>
      <xdr:spPr>
        <a:xfrm>
          <a:off x="3514725" y="1996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6" name="59 CuadroTexto"/>
        <xdr:cNvSpPr txBox="1"/>
      </xdr:nvSpPr>
      <xdr:spPr>
        <a:xfrm>
          <a:off x="457200" y="1996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74</xdr:row>
      <xdr:rowOff>0</xdr:rowOff>
    </xdr:from>
    <xdr:ext cx="184731" cy="264560"/>
    <xdr:sp macro="" textlink="">
      <xdr:nvSpPr>
        <xdr:cNvPr id="7" name="25 CuadroTexto"/>
        <xdr:cNvSpPr txBox="1"/>
      </xdr:nvSpPr>
      <xdr:spPr>
        <a:xfrm>
          <a:off x="3514725" y="1996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8" name="26 CuadroTexto"/>
        <xdr:cNvSpPr txBox="1"/>
      </xdr:nvSpPr>
      <xdr:spPr>
        <a:xfrm>
          <a:off x="457200" y="2072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75</xdr:row>
      <xdr:rowOff>0</xdr:rowOff>
    </xdr:from>
    <xdr:ext cx="184731" cy="264560"/>
    <xdr:sp macro="" textlink="">
      <xdr:nvSpPr>
        <xdr:cNvPr id="9" name="45 CuadroTexto"/>
        <xdr:cNvSpPr txBox="1"/>
      </xdr:nvSpPr>
      <xdr:spPr>
        <a:xfrm>
          <a:off x="3514725" y="2015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10" name="59 CuadroTexto"/>
        <xdr:cNvSpPr txBox="1"/>
      </xdr:nvSpPr>
      <xdr:spPr>
        <a:xfrm>
          <a:off x="457200" y="1996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98612</xdr:colOff>
      <xdr:row>0</xdr:row>
      <xdr:rowOff>95250</xdr:rowOff>
    </xdr:from>
    <xdr:to>
      <xdr:col>16</xdr:col>
      <xdr:colOff>293035</xdr:colOff>
      <xdr:row>3</xdr:row>
      <xdr:rowOff>96288</xdr:rowOff>
    </xdr:to>
    <xdr:pic>
      <xdr:nvPicPr>
        <xdr:cNvPr id="2" name="3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1519087" y="95250"/>
          <a:ext cx="956423" cy="10868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12</xdr:row>
      <xdr:rowOff>0</xdr:rowOff>
    </xdr:from>
    <xdr:ext cx="184731" cy="264560"/>
    <xdr:sp macro="" textlink="">
      <xdr:nvSpPr>
        <xdr:cNvPr id="3" name="25 CuadroTexto"/>
        <xdr:cNvSpPr txBox="1"/>
      </xdr:nvSpPr>
      <xdr:spPr>
        <a:xfrm>
          <a:off x="2724150" y="1514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4560"/>
    <xdr:sp macro="" textlink="">
      <xdr:nvSpPr>
        <xdr:cNvPr id="4" name="26 CuadroTexto"/>
        <xdr:cNvSpPr txBox="1"/>
      </xdr:nvSpPr>
      <xdr:spPr>
        <a:xfrm>
          <a:off x="762000" y="1514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84731" cy="264560"/>
    <xdr:sp macro="" textlink="">
      <xdr:nvSpPr>
        <xdr:cNvPr id="5" name="45 CuadroTexto"/>
        <xdr:cNvSpPr txBox="1"/>
      </xdr:nvSpPr>
      <xdr:spPr>
        <a:xfrm>
          <a:off x="2724150" y="1514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4560"/>
    <xdr:sp macro="" textlink="">
      <xdr:nvSpPr>
        <xdr:cNvPr id="6" name="59 CuadroTexto"/>
        <xdr:cNvSpPr txBox="1"/>
      </xdr:nvSpPr>
      <xdr:spPr>
        <a:xfrm>
          <a:off x="762000" y="1514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184731" cy="264560"/>
    <xdr:sp macro="" textlink="">
      <xdr:nvSpPr>
        <xdr:cNvPr id="7" name="25 CuadroTexto"/>
        <xdr:cNvSpPr txBox="1"/>
      </xdr:nvSpPr>
      <xdr:spPr>
        <a:xfrm>
          <a:off x="2724150" y="1514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4560"/>
    <xdr:sp macro="" textlink="">
      <xdr:nvSpPr>
        <xdr:cNvPr id="8" name="26 CuadroTexto"/>
        <xdr:cNvSpPr txBox="1"/>
      </xdr:nvSpPr>
      <xdr:spPr>
        <a:xfrm>
          <a:off x="762000" y="1590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184731" cy="264560"/>
    <xdr:sp macro="" textlink="">
      <xdr:nvSpPr>
        <xdr:cNvPr id="9" name="45 CuadroTexto"/>
        <xdr:cNvSpPr txBox="1"/>
      </xdr:nvSpPr>
      <xdr:spPr>
        <a:xfrm>
          <a:off x="2724150" y="153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184731" cy="264560"/>
    <xdr:sp macro="" textlink="">
      <xdr:nvSpPr>
        <xdr:cNvPr id="10" name="59 CuadroTexto"/>
        <xdr:cNvSpPr txBox="1"/>
      </xdr:nvSpPr>
      <xdr:spPr>
        <a:xfrm>
          <a:off x="762000" y="1514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2"/>
  <sheetViews>
    <sheetView tabSelected="1" workbookViewId="0">
      <selection activeCell="A28" sqref="A28:J28"/>
    </sheetView>
  </sheetViews>
  <sheetFormatPr baseColWidth="10" defaultRowHeight="15" x14ac:dyDescent="0.25"/>
  <cols>
    <col min="2" max="2" width="14.28515625" customWidth="1"/>
    <col min="3" max="3" width="15.140625" customWidth="1"/>
    <col min="4" max="4" width="30.5703125" customWidth="1"/>
    <col min="5" max="5" width="18.28515625" customWidth="1"/>
    <col min="11" max="11" width="13.28515625" customWidth="1"/>
    <col min="12" max="12" width="13" bestFit="1" customWidth="1"/>
    <col min="15" max="15" width="14.5703125" customWidth="1"/>
    <col min="16" max="16" width="0" hidden="1" customWidth="1"/>
  </cols>
  <sheetData>
    <row r="2" spans="1:17" x14ac:dyDescent="0.25">
      <c r="A2" s="119" t="s">
        <v>107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7" x14ac:dyDescent="0.25">
      <c r="A3" s="119" t="s">
        <v>110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x14ac:dyDescent="0.25">
      <c r="A5" s="121" t="s">
        <v>108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7" x14ac:dyDescent="0.25">
      <c r="A6" s="30"/>
      <c r="B6" s="31"/>
      <c r="C6" s="32"/>
      <c r="D6" s="33"/>
      <c r="E6" s="34"/>
      <c r="F6" s="34"/>
      <c r="G6" s="34"/>
      <c r="H6" s="34"/>
      <c r="I6" s="35"/>
      <c r="J6" s="34"/>
      <c r="K6" s="34"/>
      <c r="L6" s="34"/>
      <c r="M6" s="34"/>
      <c r="N6" s="34"/>
      <c r="O6" s="34"/>
      <c r="P6" s="34"/>
      <c r="Q6" s="34"/>
    </row>
    <row r="7" spans="1:17" x14ac:dyDescent="0.25">
      <c r="A7" s="121" t="s">
        <v>109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1:17" ht="15" customHeight="1" x14ac:dyDescent="0.25">
      <c r="A8" s="92" t="s">
        <v>0</v>
      </c>
      <c r="B8" s="92" t="s">
        <v>1</v>
      </c>
      <c r="C8" s="92" t="s">
        <v>2</v>
      </c>
      <c r="D8" s="92" t="s">
        <v>3</v>
      </c>
      <c r="E8" s="92" t="s">
        <v>4</v>
      </c>
      <c r="F8" s="95" t="s">
        <v>5</v>
      </c>
      <c r="G8" s="104" t="s">
        <v>7</v>
      </c>
      <c r="H8" s="107" t="s">
        <v>8</v>
      </c>
      <c r="I8" s="109" t="s">
        <v>9</v>
      </c>
      <c r="J8" s="110"/>
      <c r="K8" s="113" t="s">
        <v>10</v>
      </c>
      <c r="L8" s="116" t="s">
        <v>11</v>
      </c>
      <c r="M8" s="117"/>
      <c r="N8" s="98" t="s">
        <v>12</v>
      </c>
      <c r="O8" s="101" t="s">
        <v>13</v>
      </c>
      <c r="P8" s="95" t="s">
        <v>14</v>
      </c>
    </row>
    <row r="9" spans="1:17" x14ac:dyDescent="0.25">
      <c r="A9" s="93"/>
      <c r="B9" s="93"/>
      <c r="C9" s="93"/>
      <c r="D9" s="93"/>
      <c r="E9" s="93"/>
      <c r="F9" s="96"/>
      <c r="G9" s="105"/>
      <c r="H9" s="108"/>
      <c r="I9" s="111"/>
      <c r="J9" s="112"/>
      <c r="K9" s="114"/>
      <c r="L9" s="1">
        <v>201</v>
      </c>
      <c r="M9" s="1">
        <v>211</v>
      </c>
      <c r="N9" s="99"/>
      <c r="O9" s="102"/>
      <c r="P9" s="96"/>
    </row>
    <row r="10" spans="1:17" ht="24" x14ac:dyDescent="0.25">
      <c r="A10" s="94"/>
      <c r="B10" s="94"/>
      <c r="C10" s="94"/>
      <c r="D10" s="94"/>
      <c r="E10" s="94"/>
      <c r="F10" s="97"/>
      <c r="G10" s="106"/>
      <c r="H10" s="2" t="s">
        <v>15</v>
      </c>
      <c r="I10" s="3" t="s">
        <v>16</v>
      </c>
      <c r="J10" s="4" t="s">
        <v>6</v>
      </c>
      <c r="K10" s="115"/>
      <c r="L10" s="5" t="s">
        <v>17</v>
      </c>
      <c r="M10" s="5" t="s">
        <v>18</v>
      </c>
      <c r="N10" s="100"/>
      <c r="O10" s="103"/>
      <c r="P10" s="97"/>
    </row>
    <row r="11" spans="1:17" x14ac:dyDescent="0.25">
      <c r="A11" s="6">
        <v>1</v>
      </c>
      <c r="B11" s="7" t="s">
        <v>19</v>
      </c>
      <c r="C11" s="8" t="s">
        <v>20</v>
      </c>
      <c r="D11" s="69" t="s">
        <v>21</v>
      </c>
      <c r="E11" s="9" t="s">
        <v>22</v>
      </c>
      <c r="F11" s="10">
        <v>71.400000000000006</v>
      </c>
      <c r="G11" s="8">
        <v>31</v>
      </c>
      <c r="H11" s="11">
        <f t="shared" ref="H11:H18" si="0">+F11*G11</f>
        <v>2213.4</v>
      </c>
      <c r="I11" s="12">
        <v>250</v>
      </c>
      <c r="J11" s="13">
        <v>570</v>
      </c>
      <c r="K11" s="14">
        <f t="shared" ref="K11:K18" si="1">H11+I11+J11</f>
        <v>3033.4</v>
      </c>
      <c r="L11" s="15">
        <v>106.91</v>
      </c>
      <c r="M11" s="6"/>
      <c r="N11" s="13">
        <f t="shared" ref="N11" si="2">+L11+M11</f>
        <v>106.91</v>
      </c>
      <c r="O11" s="14">
        <f t="shared" ref="O11" si="3">K11-N11</f>
        <v>2926.4900000000002</v>
      </c>
      <c r="P11" s="16">
        <v>3216012953</v>
      </c>
    </row>
    <row r="12" spans="1:17" x14ac:dyDescent="0.25">
      <c r="A12" s="6">
        <v>2</v>
      </c>
      <c r="B12" s="7" t="s">
        <v>19</v>
      </c>
      <c r="C12" s="8" t="s">
        <v>20</v>
      </c>
      <c r="D12" s="69" t="s">
        <v>23</v>
      </c>
      <c r="E12" s="9" t="s">
        <v>24</v>
      </c>
      <c r="F12" s="10">
        <v>71.400000000000006</v>
      </c>
      <c r="G12" s="8">
        <v>31</v>
      </c>
      <c r="H12" s="11">
        <f t="shared" si="0"/>
        <v>2213.4</v>
      </c>
      <c r="I12" s="12">
        <v>250</v>
      </c>
      <c r="J12" s="13">
        <v>570</v>
      </c>
      <c r="K12" s="14">
        <f t="shared" si="1"/>
        <v>3033.4</v>
      </c>
      <c r="L12" s="15">
        <v>106.91</v>
      </c>
      <c r="M12" s="6"/>
      <c r="N12" s="13">
        <f t="shared" ref="N12:N19" si="4">+L12+M12</f>
        <v>106.91</v>
      </c>
      <c r="O12" s="14">
        <f t="shared" ref="O12:O19" si="5">K12-N12</f>
        <v>2926.4900000000002</v>
      </c>
      <c r="P12" s="16">
        <v>3393002669</v>
      </c>
    </row>
    <row r="13" spans="1:17" x14ac:dyDescent="0.25">
      <c r="A13" s="6">
        <v>3</v>
      </c>
      <c r="B13" s="7" t="s">
        <v>19</v>
      </c>
      <c r="C13" s="8" t="s">
        <v>20</v>
      </c>
      <c r="D13" s="69" t="s">
        <v>25</v>
      </c>
      <c r="E13" s="9" t="s">
        <v>26</v>
      </c>
      <c r="F13" s="10">
        <v>71.400000000000006</v>
      </c>
      <c r="G13" s="8">
        <v>31</v>
      </c>
      <c r="H13" s="11">
        <f t="shared" si="0"/>
        <v>2213.4</v>
      </c>
      <c r="I13" s="12">
        <v>250</v>
      </c>
      <c r="J13" s="13">
        <v>570</v>
      </c>
      <c r="K13" s="14">
        <f t="shared" si="1"/>
        <v>3033.4</v>
      </c>
      <c r="L13" s="15">
        <v>106.91</v>
      </c>
      <c r="M13" s="6"/>
      <c r="N13" s="13">
        <f t="shared" si="4"/>
        <v>106.91</v>
      </c>
      <c r="O13" s="14">
        <f t="shared" si="5"/>
        <v>2926.4900000000002</v>
      </c>
      <c r="P13" s="16" t="s">
        <v>27</v>
      </c>
    </row>
    <row r="14" spans="1:17" x14ac:dyDescent="0.25">
      <c r="A14" s="6">
        <v>4</v>
      </c>
      <c r="B14" s="7" t="s">
        <v>19</v>
      </c>
      <c r="C14" s="8" t="s">
        <v>20</v>
      </c>
      <c r="D14" s="69" t="s">
        <v>28</v>
      </c>
      <c r="E14" s="9" t="s">
        <v>29</v>
      </c>
      <c r="F14" s="10">
        <v>71.400000000000006</v>
      </c>
      <c r="G14" s="8">
        <v>31</v>
      </c>
      <c r="H14" s="11">
        <f t="shared" si="0"/>
        <v>2213.4</v>
      </c>
      <c r="I14" s="12">
        <v>250</v>
      </c>
      <c r="J14" s="13">
        <v>570</v>
      </c>
      <c r="K14" s="14">
        <f t="shared" si="1"/>
        <v>3033.4</v>
      </c>
      <c r="L14" s="15">
        <v>106.91</v>
      </c>
      <c r="M14" s="6"/>
      <c r="N14" s="13">
        <f t="shared" si="4"/>
        <v>106.91</v>
      </c>
      <c r="O14" s="14">
        <f t="shared" si="5"/>
        <v>2926.4900000000002</v>
      </c>
      <c r="P14" s="16">
        <v>4654012114</v>
      </c>
    </row>
    <row r="15" spans="1:17" x14ac:dyDescent="0.25">
      <c r="A15" s="6">
        <v>5</v>
      </c>
      <c r="B15" s="7" t="s">
        <v>19</v>
      </c>
      <c r="C15" s="8" t="s">
        <v>20</v>
      </c>
      <c r="D15" s="69" t="s">
        <v>30</v>
      </c>
      <c r="E15" s="9" t="s">
        <v>31</v>
      </c>
      <c r="F15" s="10">
        <v>71.400000000000006</v>
      </c>
      <c r="G15" s="8">
        <v>31</v>
      </c>
      <c r="H15" s="11">
        <f t="shared" si="0"/>
        <v>2213.4</v>
      </c>
      <c r="I15" s="12">
        <v>250</v>
      </c>
      <c r="J15" s="13">
        <v>570</v>
      </c>
      <c r="K15" s="14">
        <f t="shared" si="1"/>
        <v>3033.4</v>
      </c>
      <c r="L15" s="15">
        <v>106.91</v>
      </c>
      <c r="M15" s="6"/>
      <c r="N15" s="13">
        <f t="shared" si="4"/>
        <v>106.91</v>
      </c>
      <c r="O15" s="14">
        <f t="shared" si="5"/>
        <v>2926.4900000000002</v>
      </c>
      <c r="P15" s="16">
        <v>3164072096</v>
      </c>
    </row>
    <row r="16" spans="1:17" x14ac:dyDescent="0.25">
      <c r="A16" s="6">
        <v>6</v>
      </c>
      <c r="B16" s="7" t="s">
        <v>19</v>
      </c>
      <c r="C16" s="8" t="s">
        <v>20</v>
      </c>
      <c r="D16" s="69" t="s">
        <v>32</v>
      </c>
      <c r="E16" s="9" t="s">
        <v>33</v>
      </c>
      <c r="F16" s="10">
        <v>71.400000000000006</v>
      </c>
      <c r="G16" s="8">
        <v>31</v>
      </c>
      <c r="H16" s="11">
        <f t="shared" si="0"/>
        <v>2213.4</v>
      </c>
      <c r="I16" s="12">
        <v>250</v>
      </c>
      <c r="J16" s="13">
        <v>570</v>
      </c>
      <c r="K16" s="14">
        <f t="shared" si="1"/>
        <v>3033.4</v>
      </c>
      <c r="L16" s="15">
        <v>106.91</v>
      </c>
      <c r="M16" s="6"/>
      <c r="N16" s="13">
        <f t="shared" si="4"/>
        <v>106.91</v>
      </c>
      <c r="O16" s="14">
        <f t="shared" si="5"/>
        <v>2926.4900000000002</v>
      </c>
      <c r="P16" s="16" t="s">
        <v>34</v>
      </c>
    </row>
    <row r="17" spans="1:16" x14ac:dyDescent="0.25">
      <c r="A17" s="6">
        <v>7</v>
      </c>
      <c r="B17" s="7" t="s">
        <v>19</v>
      </c>
      <c r="C17" s="8" t="s">
        <v>20</v>
      </c>
      <c r="D17" s="69" t="s">
        <v>35</v>
      </c>
      <c r="E17" s="9" t="s">
        <v>36</v>
      </c>
      <c r="F17" s="10">
        <v>71.400000000000006</v>
      </c>
      <c r="G17" s="8">
        <v>31</v>
      </c>
      <c r="H17" s="11">
        <f t="shared" si="0"/>
        <v>2213.4</v>
      </c>
      <c r="I17" s="12">
        <v>250</v>
      </c>
      <c r="J17" s="13">
        <v>570</v>
      </c>
      <c r="K17" s="14">
        <f t="shared" si="1"/>
        <v>3033.4</v>
      </c>
      <c r="L17" s="15">
        <v>106.91</v>
      </c>
      <c r="M17" s="6"/>
      <c r="N17" s="13">
        <f t="shared" si="4"/>
        <v>106.91</v>
      </c>
      <c r="O17" s="14">
        <f t="shared" si="5"/>
        <v>2926.4900000000002</v>
      </c>
      <c r="P17" s="16" t="s">
        <v>37</v>
      </c>
    </row>
    <row r="18" spans="1:16" x14ac:dyDescent="0.25">
      <c r="A18" s="6">
        <v>8</v>
      </c>
      <c r="B18" s="7" t="s">
        <v>38</v>
      </c>
      <c r="C18" s="17" t="s">
        <v>39</v>
      </c>
      <c r="D18" s="69" t="s">
        <v>40</v>
      </c>
      <c r="E18" s="9" t="s">
        <v>41</v>
      </c>
      <c r="F18" s="10">
        <v>75.64</v>
      </c>
      <c r="G18" s="8">
        <v>31</v>
      </c>
      <c r="H18" s="11">
        <f t="shared" si="0"/>
        <v>2344.84</v>
      </c>
      <c r="I18" s="12">
        <v>250</v>
      </c>
      <c r="J18" s="13">
        <v>441.65</v>
      </c>
      <c r="K18" s="14">
        <f t="shared" si="1"/>
        <v>3036.4900000000002</v>
      </c>
      <c r="L18" s="15">
        <v>113.26</v>
      </c>
      <c r="M18" s="6"/>
      <c r="N18" s="13">
        <f t="shared" si="4"/>
        <v>113.26</v>
      </c>
      <c r="O18" s="14">
        <f t="shared" si="5"/>
        <v>2923.23</v>
      </c>
      <c r="P18" s="18">
        <v>3287038944</v>
      </c>
    </row>
    <row r="19" spans="1:16" x14ac:dyDescent="0.25">
      <c r="A19" s="122" t="s">
        <v>111</v>
      </c>
      <c r="B19" s="122"/>
      <c r="C19" s="122"/>
      <c r="D19" s="122"/>
      <c r="E19" s="122"/>
      <c r="F19" s="122"/>
      <c r="G19" s="122"/>
      <c r="H19" s="122"/>
      <c r="I19" s="122"/>
      <c r="J19" s="122"/>
      <c r="K19" s="58">
        <f>SUM(K11:K18)</f>
        <v>24270.290000000005</v>
      </c>
      <c r="L19" s="54">
        <f>SUM(L11:L18)</f>
        <v>861.62999999999988</v>
      </c>
      <c r="M19" s="55"/>
      <c r="N19" s="56">
        <f t="shared" si="4"/>
        <v>861.62999999999988</v>
      </c>
      <c r="O19" s="57">
        <f t="shared" si="5"/>
        <v>23408.660000000003</v>
      </c>
    </row>
    <row r="21" spans="1:16" ht="15" customHeight="1" x14ac:dyDescent="0.25">
      <c r="A21" s="92" t="s">
        <v>0</v>
      </c>
      <c r="B21" s="92" t="s">
        <v>1</v>
      </c>
      <c r="C21" s="92" t="s">
        <v>2</v>
      </c>
      <c r="D21" s="92" t="s">
        <v>3</v>
      </c>
      <c r="E21" s="92" t="s">
        <v>4</v>
      </c>
      <c r="F21" s="95" t="s">
        <v>5</v>
      </c>
      <c r="G21" s="104" t="s">
        <v>7</v>
      </c>
      <c r="H21" s="107" t="s">
        <v>8</v>
      </c>
      <c r="I21" s="109" t="s">
        <v>9</v>
      </c>
      <c r="J21" s="110"/>
      <c r="K21" s="113" t="s">
        <v>10</v>
      </c>
      <c r="L21" s="116" t="s">
        <v>11</v>
      </c>
      <c r="M21" s="117"/>
      <c r="N21" s="98" t="s">
        <v>12</v>
      </c>
      <c r="O21" s="101" t="s">
        <v>13</v>
      </c>
      <c r="P21" s="95" t="s">
        <v>14</v>
      </c>
    </row>
    <row r="22" spans="1:16" x14ac:dyDescent="0.25">
      <c r="A22" s="93"/>
      <c r="B22" s="93"/>
      <c r="C22" s="93"/>
      <c r="D22" s="93"/>
      <c r="E22" s="93"/>
      <c r="F22" s="96"/>
      <c r="G22" s="105"/>
      <c r="H22" s="108"/>
      <c r="I22" s="111"/>
      <c r="J22" s="112"/>
      <c r="K22" s="114"/>
      <c r="L22" s="1">
        <v>201</v>
      </c>
      <c r="M22" s="1">
        <v>211</v>
      </c>
      <c r="N22" s="99"/>
      <c r="O22" s="102"/>
      <c r="P22" s="96"/>
    </row>
    <row r="23" spans="1:16" ht="24" x14ac:dyDescent="0.25">
      <c r="A23" s="94"/>
      <c r="B23" s="94"/>
      <c r="C23" s="94"/>
      <c r="D23" s="94"/>
      <c r="E23" s="94"/>
      <c r="F23" s="97"/>
      <c r="G23" s="106"/>
      <c r="H23" s="2" t="s">
        <v>15</v>
      </c>
      <c r="I23" s="3" t="s">
        <v>16</v>
      </c>
      <c r="J23" s="4" t="s">
        <v>6</v>
      </c>
      <c r="K23" s="115"/>
      <c r="L23" s="5" t="s">
        <v>17</v>
      </c>
      <c r="M23" s="5" t="s">
        <v>18</v>
      </c>
      <c r="N23" s="100"/>
      <c r="O23" s="103"/>
      <c r="P23" s="97"/>
    </row>
    <row r="24" spans="1:16" x14ac:dyDescent="0.25">
      <c r="A24" s="6">
        <v>9</v>
      </c>
      <c r="B24" s="7" t="s">
        <v>42</v>
      </c>
      <c r="C24" s="19" t="s">
        <v>43</v>
      </c>
      <c r="D24" s="69" t="s">
        <v>44</v>
      </c>
      <c r="E24" s="9" t="s">
        <v>45</v>
      </c>
      <c r="F24" s="10">
        <v>71.400000000000006</v>
      </c>
      <c r="G24" s="8">
        <v>31</v>
      </c>
      <c r="H24" s="11">
        <f>+F24*G24</f>
        <v>2213.4</v>
      </c>
      <c r="I24" s="12">
        <v>250</v>
      </c>
      <c r="J24" s="13">
        <v>570.62</v>
      </c>
      <c r="K24" s="14">
        <f>H24+I24+J24</f>
        <v>3034.02</v>
      </c>
      <c r="L24" s="15">
        <v>106.91</v>
      </c>
      <c r="M24" s="6"/>
      <c r="N24" s="13">
        <f t="shared" ref="N24:N27" si="6">+L24+M24</f>
        <v>106.91</v>
      </c>
      <c r="O24" s="14">
        <f t="shared" ref="O24:O28" si="7">K24-N24</f>
        <v>2927.11</v>
      </c>
      <c r="P24" s="16">
        <v>3216008208</v>
      </c>
    </row>
    <row r="25" spans="1:16" x14ac:dyDescent="0.25">
      <c r="A25" s="6">
        <v>10</v>
      </c>
      <c r="B25" s="7" t="s">
        <v>42</v>
      </c>
      <c r="C25" s="19" t="s">
        <v>43</v>
      </c>
      <c r="D25" s="69" t="s">
        <v>46</v>
      </c>
      <c r="E25" s="9" t="s">
        <v>47</v>
      </c>
      <c r="F25" s="10">
        <v>75.64</v>
      </c>
      <c r="G25" s="8">
        <v>31</v>
      </c>
      <c r="H25" s="11">
        <f>+F25*G25</f>
        <v>2344.84</v>
      </c>
      <c r="I25" s="12">
        <v>250</v>
      </c>
      <c r="J25" s="13">
        <v>441.65</v>
      </c>
      <c r="K25" s="14">
        <f>H25+I25+J25</f>
        <v>3036.4900000000002</v>
      </c>
      <c r="L25" s="15">
        <v>113.26</v>
      </c>
      <c r="M25" s="6"/>
      <c r="N25" s="13">
        <f t="shared" si="6"/>
        <v>113.26</v>
      </c>
      <c r="O25" s="14">
        <f t="shared" si="7"/>
        <v>2923.23</v>
      </c>
      <c r="P25" s="16">
        <v>4216005864</v>
      </c>
    </row>
    <row r="26" spans="1:16" x14ac:dyDescent="0.25">
      <c r="A26" s="6">
        <v>11</v>
      </c>
      <c r="B26" s="7" t="s">
        <v>42</v>
      </c>
      <c r="C26" s="19" t="s">
        <v>43</v>
      </c>
      <c r="D26" s="146" t="s">
        <v>48</v>
      </c>
      <c r="E26" s="9" t="s">
        <v>49</v>
      </c>
      <c r="F26" s="10">
        <v>71.400000000000006</v>
      </c>
      <c r="G26" s="8">
        <v>31</v>
      </c>
      <c r="H26" s="11">
        <f>+F26*G26</f>
        <v>2213.4</v>
      </c>
      <c r="I26" s="12">
        <v>250</v>
      </c>
      <c r="J26" s="13">
        <v>570.62</v>
      </c>
      <c r="K26" s="14">
        <f>H26+I26+J26</f>
        <v>3034.02</v>
      </c>
      <c r="L26" s="15">
        <v>106.91</v>
      </c>
      <c r="M26" s="6"/>
      <c r="N26" s="13">
        <f t="shared" si="6"/>
        <v>106.91</v>
      </c>
      <c r="O26" s="14">
        <f t="shared" si="7"/>
        <v>2927.11</v>
      </c>
      <c r="P26" s="21">
        <v>3216034565</v>
      </c>
    </row>
    <row r="27" spans="1:16" x14ac:dyDescent="0.25">
      <c r="A27" s="6">
        <v>12</v>
      </c>
      <c r="B27" s="7" t="s">
        <v>42</v>
      </c>
      <c r="C27" s="17" t="s">
        <v>50</v>
      </c>
      <c r="D27" s="146" t="s">
        <v>51</v>
      </c>
      <c r="E27" s="9" t="s">
        <v>52</v>
      </c>
      <c r="F27" s="10">
        <v>71.400000000000006</v>
      </c>
      <c r="G27" s="8">
        <v>31</v>
      </c>
      <c r="H27" s="11">
        <f>+F27*G27</f>
        <v>2213.4</v>
      </c>
      <c r="I27" s="12">
        <v>250</v>
      </c>
      <c r="J27" s="13">
        <v>570.62</v>
      </c>
      <c r="K27" s="14">
        <f>H27+I27+J27</f>
        <v>3034.02</v>
      </c>
      <c r="L27" s="15">
        <v>106.91</v>
      </c>
      <c r="M27" s="6"/>
      <c r="N27" s="13">
        <f t="shared" si="6"/>
        <v>106.91</v>
      </c>
      <c r="O27" s="14">
        <f t="shared" si="7"/>
        <v>2927.11</v>
      </c>
      <c r="P27" s="22">
        <v>3287036524</v>
      </c>
    </row>
    <row r="28" spans="1:16" x14ac:dyDescent="0.25">
      <c r="A28" s="122" t="s">
        <v>112</v>
      </c>
      <c r="B28" s="122"/>
      <c r="C28" s="122"/>
      <c r="D28" s="122"/>
      <c r="E28" s="122"/>
      <c r="F28" s="122"/>
      <c r="G28" s="122"/>
      <c r="H28" s="122"/>
      <c r="I28" s="122"/>
      <c r="J28" s="122"/>
      <c r="K28" s="57">
        <f>SUM(K24:K27)</f>
        <v>12138.550000000001</v>
      </c>
      <c r="L28" s="59">
        <f>SUM(L24:L27)</f>
        <v>433.99</v>
      </c>
      <c r="M28" s="55"/>
      <c r="N28" s="53">
        <f>SUM(N24:N27)</f>
        <v>433.99</v>
      </c>
      <c r="O28" s="57">
        <f t="shared" si="7"/>
        <v>11704.560000000001</v>
      </c>
      <c r="P28" s="36"/>
    </row>
    <row r="30" spans="1:16" ht="15.75" x14ac:dyDescent="0.25">
      <c r="A30" s="118" t="s">
        <v>53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</row>
    <row r="31" spans="1:16" x14ac:dyDescent="0.25">
      <c r="C31" s="23"/>
      <c r="G31" s="23"/>
      <c r="H31" s="24"/>
    </row>
    <row r="32" spans="1:16" ht="15" customHeight="1" x14ac:dyDescent="0.25">
      <c r="A32" s="92" t="s">
        <v>0</v>
      </c>
      <c r="B32" s="92" t="s">
        <v>1</v>
      </c>
      <c r="C32" s="92" t="s">
        <v>2</v>
      </c>
      <c r="D32" s="92" t="s">
        <v>3</v>
      </c>
      <c r="E32" s="92" t="s">
        <v>4</v>
      </c>
      <c r="F32" s="95" t="s">
        <v>5</v>
      </c>
      <c r="G32" s="104" t="s">
        <v>7</v>
      </c>
      <c r="H32" s="107" t="s">
        <v>8</v>
      </c>
      <c r="I32" s="109" t="s">
        <v>9</v>
      </c>
      <c r="J32" s="110"/>
      <c r="K32" s="113" t="s">
        <v>10</v>
      </c>
      <c r="L32" s="116" t="s">
        <v>11</v>
      </c>
      <c r="M32" s="117"/>
      <c r="N32" s="98" t="s">
        <v>12</v>
      </c>
      <c r="O32" s="101" t="s">
        <v>13</v>
      </c>
      <c r="P32" s="95" t="s">
        <v>14</v>
      </c>
    </row>
    <row r="33" spans="1:16" x14ac:dyDescent="0.25">
      <c r="A33" s="93"/>
      <c r="B33" s="93"/>
      <c r="C33" s="93"/>
      <c r="D33" s="93"/>
      <c r="E33" s="93"/>
      <c r="F33" s="96"/>
      <c r="G33" s="105"/>
      <c r="H33" s="108"/>
      <c r="I33" s="111"/>
      <c r="J33" s="112"/>
      <c r="K33" s="114"/>
      <c r="L33" s="1">
        <v>201</v>
      </c>
      <c r="M33" s="1">
        <v>211</v>
      </c>
      <c r="N33" s="99"/>
      <c r="O33" s="102"/>
      <c r="P33" s="96"/>
    </row>
    <row r="34" spans="1:16" ht="24" x14ac:dyDescent="0.25">
      <c r="A34" s="94"/>
      <c r="B34" s="94"/>
      <c r="C34" s="94"/>
      <c r="D34" s="94"/>
      <c r="E34" s="94"/>
      <c r="F34" s="97"/>
      <c r="G34" s="106"/>
      <c r="H34" s="2" t="s">
        <v>15</v>
      </c>
      <c r="I34" s="3" t="s">
        <v>16</v>
      </c>
      <c r="J34" s="4" t="s">
        <v>6</v>
      </c>
      <c r="K34" s="115"/>
      <c r="L34" s="5" t="s">
        <v>17</v>
      </c>
      <c r="M34" s="5" t="s">
        <v>18</v>
      </c>
      <c r="N34" s="100"/>
      <c r="O34" s="103"/>
      <c r="P34" s="97"/>
    </row>
    <row r="35" spans="1:16" x14ac:dyDescent="0.25">
      <c r="A35" s="6">
        <v>13</v>
      </c>
      <c r="B35" s="25" t="s">
        <v>42</v>
      </c>
      <c r="C35" s="19" t="s">
        <v>54</v>
      </c>
      <c r="D35" s="147" t="s">
        <v>55</v>
      </c>
      <c r="E35" s="9" t="s">
        <v>56</v>
      </c>
      <c r="F35" s="26">
        <v>71.400000000000006</v>
      </c>
      <c r="G35" s="8">
        <v>31</v>
      </c>
      <c r="H35" s="11">
        <f>+F35*G35</f>
        <v>2213.4</v>
      </c>
      <c r="I35" s="12">
        <v>250</v>
      </c>
      <c r="J35" s="13">
        <v>570.62</v>
      </c>
      <c r="K35" s="14">
        <f>H35+I35+J35</f>
        <v>3034.02</v>
      </c>
      <c r="L35" s="15">
        <v>106.91</v>
      </c>
      <c r="M35" s="6"/>
      <c r="N35" s="13">
        <f t="shared" ref="N35:N36" si="8">+L35+M35</f>
        <v>106.91</v>
      </c>
      <c r="O35" s="14">
        <f t="shared" ref="O35:O36" si="9">K35-N35</f>
        <v>2927.11</v>
      </c>
      <c r="P35" s="20">
        <v>3493056812</v>
      </c>
    </row>
    <row r="36" spans="1:16" x14ac:dyDescent="0.25">
      <c r="A36" s="6">
        <v>14</v>
      </c>
      <c r="B36" s="7" t="s">
        <v>19</v>
      </c>
      <c r="C36" s="17" t="s">
        <v>54</v>
      </c>
      <c r="D36" s="69" t="s">
        <v>57</v>
      </c>
      <c r="E36" s="9" t="s">
        <v>58</v>
      </c>
      <c r="F36" s="10">
        <v>71.400000000000006</v>
      </c>
      <c r="G36" s="8">
        <v>31</v>
      </c>
      <c r="H36" s="11">
        <f>+F36*G36</f>
        <v>2213.4</v>
      </c>
      <c r="I36" s="12">
        <v>250</v>
      </c>
      <c r="J36" s="13">
        <v>570.62</v>
      </c>
      <c r="K36" s="14">
        <f>H36+I36+J36</f>
        <v>3034.02</v>
      </c>
      <c r="L36" s="15">
        <v>106.91</v>
      </c>
      <c r="M36" s="6"/>
      <c r="N36" s="13">
        <f t="shared" si="8"/>
        <v>106.91</v>
      </c>
      <c r="O36" s="14">
        <f t="shared" si="9"/>
        <v>2927.11</v>
      </c>
      <c r="P36" s="16" t="s">
        <v>59</v>
      </c>
    </row>
    <row r="37" spans="1:16" x14ac:dyDescent="0.25">
      <c r="A37" s="122" t="s">
        <v>112</v>
      </c>
      <c r="B37" s="122"/>
      <c r="C37" s="122"/>
      <c r="D37" s="122"/>
      <c r="E37" s="122"/>
      <c r="F37" s="122"/>
      <c r="G37" s="122"/>
      <c r="H37" s="122"/>
      <c r="I37" s="122"/>
      <c r="J37" s="122"/>
      <c r="K37" s="57">
        <f>SUM(K35:K36)</f>
        <v>6068.04</v>
      </c>
      <c r="L37" s="59">
        <f>SUM(L35:L36)</f>
        <v>213.82</v>
      </c>
      <c r="M37" s="55"/>
      <c r="N37" s="53">
        <f>SUM(N35:N36)</f>
        <v>213.82</v>
      </c>
      <c r="O37" s="57">
        <f>SUM(O35:O36)</f>
        <v>5854.22</v>
      </c>
      <c r="P37" s="37"/>
    </row>
    <row r="39" spans="1:16" ht="15.75" x14ac:dyDescent="0.25">
      <c r="A39" s="118" t="s">
        <v>60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</row>
    <row r="40" spans="1:16" x14ac:dyDescent="0.25">
      <c r="C40" s="23"/>
      <c r="G40" s="23"/>
      <c r="H40" s="24"/>
    </row>
    <row r="41" spans="1:16" ht="15" customHeight="1" x14ac:dyDescent="0.25">
      <c r="A41" s="92" t="s">
        <v>0</v>
      </c>
      <c r="B41" s="92" t="s">
        <v>1</v>
      </c>
      <c r="C41" s="92" t="s">
        <v>2</v>
      </c>
      <c r="D41" s="92" t="s">
        <v>3</v>
      </c>
      <c r="E41" s="92" t="s">
        <v>4</v>
      </c>
      <c r="F41" s="95" t="s">
        <v>5</v>
      </c>
      <c r="G41" s="104" t="s">
        <v>7</v>
      </c>
      <c r="H41" s="107" t="s">
        <v>8</v>
      </c>
      <c r="I41" s="109" t="s">
        <v>9</v>
      </c>
      <c r="J41" s="110"/>
      <c r="K41" s="113" t="s">
        <v>10</v>
      </c>
      <c r="L41" s="116" t="s">
        <v>11</v>
      </c>
      <c r="M41" s="117"/>
      <c r="N41" s="98" t="s">
        <v>12</v>
      </c>
      <c r="O41" s="101" t="s">
        <v>13</v>
      </c>
      <c r="P41" s="95" t="s">
        <v>14</v>
      </c>
    </row>
    <row r="42" spans="1:16" x14ac:dyDescent="0.25">
      <c r="A42" s="93"/>
      <c r="B42" s="93"/>
      <c r="C42" s="93"/>
      <c r="D42" s="93"/>
      <c r="E42" s="93"/>
      <c r="F42" s="96"/>
      <c r="G42" s="105"/>
      <c r="H42" s="108"/>
      <c r="I42" s="111"/>
      <c r="J42" s="112"/>
      <c r="K42" s="114"/>
      <c r="L42" s="1">
        <v>201</v>
      </c>
      <c r="M42" s="1">
        <v>211</v>
      </c>
      <c r="N42" s="99"/>
      <c r="O42" s="102"/>
      <c r="P42" s="96"/>
    </row>
    <row r="43" spans="1:16" ht="24" x14ac:dyDescent="0.25">
      <c r="A43" s="94"/>
      <c r="B43" s="94"/>
      <c r="C43" s="94"/>
      <c r="D43" s="94"/>
      <c r="E43" s="94"/>
      <c r="F43" s="97"/>
      <c r="G43" s="106"/>
      <c r="H43" s="2" t="s">
        <v>15</v>
      </c>
      <c r="I43" s="3" t="s">
        <v>16</v>
      </c>
      <c r="J43" s="4" t="s">
        <v>6</v>
      </c>
      <c r="K43" s="115"/>
      <c r="L43" s="5" t="s">
        <v>17</v>
      </c>
      <c r="M43" s="5" t="s">
        <v>18</v>
      </c>
      <c r="N43" s="100"/>
      <c r="O43" s="103"/>
      <c r="P43" s="97"/>
    </row>
    <row r="44" spans="1:16" x14ac:dyDescent="0.25">
      <c r="A44" s="6">
        <v>15</v>
      </c>
      <c r="B44" s="7" t="s">
        <v>61</v>
      </c>
      <c r="C44" s="19" t="s">
        <v>62</v>
      </c>
      <c r="D44" s="86" t="s">
        <v>63</v>
      </c>
      <c r="E44" s="9" t="s">
        <v>64</v>
      </c>
      <c r="F44" s="27">
        <v>72.540000000000006</v>
      </c>
      <c r="G44" s="8">
        <v>31</v>
      </c>
      <c r="H44" s="11">
        <f t="shared" ref="H44:H65" si="10">+F44*G44</f>
        <v>2248.7400000000002</v>
      </c>
      <c r="I44" s="12">
        <v>250</v>
      </c>
      <c r="J44" s="13">
        <v>535.94000000000005</v>
      </c>
      <c r="K44" s="14">
        <f>H44+I44+J44</f>
        <v>3034.6800000000003</v>
      </c>
      <c r="L44" s="15">
        <v>108.61</v>
      </c>
      <c r="M44" s="6"/>
      <c r="N44" s="13">
        <f t="shared" ref="N44:N66" si="11">+L44+M44</f>
        <v>108.61</v>
      </c>
      <c r="O44" s="14">
        <f t="shared" ref="O44:O65" si="12">K44-N44</f>
        <v>2926.07</v>
      </c>
      <c r="P44" s="28">
        <v>3164078632</v>
      </c>
    </row>
    <row r="45" spans="1:16" x14ac:dyDescent="0.25">
      <c r="A45" s="6">
        <v>16</v>
      </c>
      <c r="B45" s="7" t="s">
        <v>61</v>
      </c>
      <c r="C45" s="19" t="s">
        <v>62</v>
      </c>
      <c r="D45" s="69" t="s">
        <v>65</v>
      </c>
      <c r="E45" s="9" t="s">
        <v>66</v>
      </c>
      <c r="F45" s="27">
        <v>72.540000000000006</v>
      </c>
      <c r="G45" s="8">
        <v>31</v>
      </c>
      <c r="H45" s="11">
        <f t="shared" si="10"/>
        <v>2248.7400000000002</v>
      </c>
      <c r="I45" s="12">
        <v>250</v>
      </c>
      <c r="J45" s="13">
        <v>535.94000000000005</v>
      </c>
      <c r="K45" s="14">
        <f t="shared" ref="K45:K65" si="13">H45+I45+J45</f>
        <v>3034.6800000000003</v>
      </c>
      <c r="L45" s="15">
        <v>108.61</v>
      </c>
      <c r="M45" s="6"/>
      <c r="N45" s="13">
        <f t="shared" si="11"/>
        <v>108.61</v>
      </c>
      <c r="O45" s="14">
        <f t="shared" si="12"/>
        <v>2926.07</v>
      </c>
      <c r="P45" s="16">
        <v>3216001659</v>
      </c>
    </row>
    <row r="46" spans="1:16" x14ac:dyDescent="0.25">
      <c r="A46" s="6">
        <v>17</v>
      </c>
      <c r="B46" s="7" t="s">
        <v>61</v>
      </c>
      <c r="C46" s="19" t="s">
        <v>62</v>
      </c>
      <c r="D46" s="69" t="s">
        <v>67</v>
      </c>
      <c r="E46" s="9" t="s">
        <v>68</v>
      </c>
      <c r="F46" s="27">
        <v>72.540000000000006</v>
      </c>
      <c r="G46" s="8">
        <v>31</v>
      </c>
      <c r="H46" s="11">
        <f t="shared" si="10"/>
        <v>2248.7400000000002</v>
      </c>
      <c r="I46" s="12">
        <v>250</v>
      </c>
      <c r="J46" s="13">
        <v>535.94000000000005</v>
      </c>
      <c r="K46" s="14">
        <f t="shared" si="13"/>
        <v>3034.6800000000003</v>
      </c>
      <c r="L46" s="15">
        <v>108.61</v>
      </c>
      <c r="M46" s="6"/>
      <c r="N46" s="13">
        <f t="shared" si="11"/>
        <v>108.61</v>
      </c>
      <c r="O46" s="14">
        <f t="shared" si="12"/>
        <v>2926.07</v>
      </c>
      <c r="P46" s="16">
        <v>3216001695</v>
      </c>
    </row>
    <row r="47" spans="1:16" x14ac:dyDescent="0.25">
      <c r="A47" s="6">
        <v>18</v>
      </c>
      <c r="B47" s="7" t="s">
        <v>61</v>
      </c>
      <c r="C47" s="19" t="s">
        <v>62</v>
      </c>
      <c r="D47" s="69" t="s">
        <v>69</v>
      </c>
      <c r="E47" s="9" t="s">
        <v>70</v>
      </c>
      <c r="F47" s="27">
        <v>72.540000000000006</v>
      </c>
      <c r="G47" s="8">
        <v>31</v>
      </c>
      <c r="H47" s="11">
        <f t="shared" si="10"/>
        <v>2248.7400000000002</v>
      </c>
      <c r="I47" s="12">
        <v>250</v>
      </c>
      <c r="J47" s="13">
        <v>535.94000000000005</v>
      </c>
      <c r="K47" s="14">
        <f t="shared" si="13"/>
        <v>3034.6800000000003</v>
      </c>
      <c r="L47" s="15">
        <v>108.61</v>
      </c>
      <c r="M47" s="6"/>
      <c r="N47" s="13">
        <f t="shared" si="11"/>
        <v>108.61</v>
      </c>
      <c r="O47" s="14">
        <f t="shared" si="12"/>
        <v>2926.07</v>
      </c>
      <c r="P47" s="16">
        <v>3216001920</v>
      </c>
    </row>
    <row r="48" spans="1:16" x14ac:dyDescent="0.25">
      <c r="A48" s="6">
        <v>19</v>
      </c>
      <c r="B48" s="7" t="s">
        <v>61</v>
      </c>
      <c r="C48" s="19" t="s">
        <v>62</v>
      </c>
      <c r="D48" s="69" t="s">
        <v>71</v>
      </c>
      <c r="E48" s="9" t="s">
        <v>72</v>
      </c>
      <c r="F48" s="27">
        <v>72.540000000000006</v>
      </c>
      <c r="G48" s="8">
        <v>31</v>
      </c>
      <c r="H48" s="11">
        <f t="shared" si="10"/>
        <v>2248.7400000000002</v>
      </c>
      <c r="I48" s="12">
        <v>250</v>
      </c>
      <c r="J48" s="13">
        <v>535.94000000000005</v>
      </c>
      <c r="K48" s="14">
        <f t="shared" si="13"/>
        <v>3034.6800000000003</v>
      </c>
      <c r="L48" s="15">
        <v>108.61</v>
      </c>
      <c r="M48" s="6"/>
      <c r="N48" s="13">
        <f t="shared" si="11"/>
        <v>108.61</v>
      </c>
      <c r="O48" s="14">
        <f t="shared" si="12"/>
        <v>2926.07</v>
      </c>
      <c r="P48" s="16">
        <v>3216004468</v>
      </c>
    </row>
    <row r="49" spans="1:16" x14ac:dyDescent="0.25">
      <c r="A49" s="6">
        <v>20</v>
      </c>
      <c r="B49" s="7" t="s">
        <v>61</v>
      </c>
      <c r="C49" s="19" t="s">
        <v>62</v>
      </c>
      <c r="D49" s="69" t="s">
        <v>73</v>
      </c>
      <c r="E49" s="9" t="s">
        <v>74</v>
      </c>
      <c r="F49" s="27">
        <v>72.540000000000006</v>
      </c>
      <c r="G49" s="8">
        <v>31</v>
      </c>
      <c r="H49" s="11">
        <f t="shared" si="10"/>
        <v>2248.7400000000002</v>
      </c>
      <c r="I49" s="12">
        <v>250</v>
      </c>
      <c r="J49" s="13">
        <v>535.94000000000005</v>
      </c>
      <c r="K49" s="14">
        <f t="shared" si="13"/>
        <v>3034.6800000000003</v>
      </c>
      <c r="L49" s="15">
        <v>108.61</v>
      </c>
      <c r="M49" s="6"/>
      <c r="N49" s="13">
        <f t="shared" si="11"/>
        <v>108.61</v>
      </c>
      <c r="O49" s="14">
        <f t="shared" si="12"/>
        <v>2926.07</v>
      </c>
      <c r="P49" s="16">
        <v>3216001865</v>
      </c>
    </row>
    <row r="50" spans="1:16" x14ac:dyDescent="0.25">
      <c r="A50" s="6">
        <v>21</v>
      </c>
      <c r="B50" s="7" t="s">
        <v>61</v>
      </c>
      <c r="C50" s="19" t="s">
        <v>62</v>
      </c>
      <c r="D50" s="69" t="s">
        <v>75</v>
      </c>
      <c r="E50" s="9" t="s">
        <v>76</v>
      </c>
      <c r="F50" s="27">
        <v>72.540000000000006</v>
      </c>
      <c r="G50" s="8">
        <v>31</v>
      </c>
      <c r="H50" s="11">
        <f t="shared" si="10"/>
        <v>2248.7400000000002</v>
      </c>
      <c r="I50" s="12">
        <v>250</v>
      </c>
      <c r="J50" s="13">
        <v>535.94000000000005</v>
      </c>
      <c r="K50" s="14">
        <f t="shared" si="13"/>
        <v>3034.6800000000003</v>
      </c>
      <c r="L50" s="15">
        <v>108.61</v>
      </c>
      <c r="M50" s="6"/>
      <c r="N50" s="13">
        <f t="shared" si="11"/>
        <v>108.61</v>
      </c>
      <c r="O50" s="14">
        <f t="shared" si="12"/>
        <v>2926.07</v>
      </c>
      <c r="P50" s="16">
        <v>3216001829</v>
      </c>
    </row>
    <row r="51" spans="1:16" x14ac:dyDescent="0.25">
      <c r="A51" s="6">
        <v>22</v>
      </c>
      <c r="B51" s="7" t="s">
        <v>61</v>
      </c>
      <c r="C51" s="19" t="s">
        <v>62</v>
      </c>
      <c r="D51" s="69" t="s">
        <v>77</v>
      </c>
      <c r="E51" s="9" t="s">
        <v>78</v>
      </c>
      <c r="F51" s="27">
        <v>72.540000000000006</v>
      </c>
      <c r="G51" s="8">
        <v>31</v>
      </c>
      <c r="H51" s="11">
        <f t="shared" si="10"/>
        <v>2248.7400000000002</v>
      </c>
      <c r="I51" s="12">
        <v>250</v>
      </c>
      <c r="J51" s="13">
        <v>535.94000000000005</v>
      </c>
      <c r="K51" s="14">
        <f t="shared" si="13"/>
        <v>3034.6800000000003</v>
      </c>
      <c r="L51" s="15">
        <v>108.61</v>
      </c>
      <c r="M51" s="6"/>
      <c r="N51" s="13">
        <f t="shared" si="11"/>
        <v>108.61</v>
      </c>
      <c r="O51" s="14">
        <f t="shared" si="12"/>
        <v>2926.07</v>
      </c>
      <c r="P51" s="16">
        <v>3216001833</v>
      </c>
    </row>
    <row r="52" spans="1:16" x14ac:dyDescent="0.25">
      <c r="A52" s="6">
        <v>23</v>
      </c>
      <c r="B52" s="7" t="s">
        <v>61</v>
      </c>
      <c r="C52" s="19" t="s">
        <v>62</v>
      </c>
      <c r="D52" s="69" t="s">
        <v>79</v>
      </c>
      <c r="E52" s="9" t="s">
        <v>80</v>
      </c>
      <c r="F52" s="27">
        <v>72.540000000000006</v>
      </c>
      <c r="G52" s="8">
        <v>31</v>
      </c>
      <c r="H52" s="11">
        <f t="shared" si="10"/>
        <v>2248.7400000000002</v>
      </c>
      <c r="I52" s="12">
        <v>250</v>
      </c>
      <c r="J52" s="13">
        <v>535.94000000000005</v>
      </c>
      <c r="K52" s="14">
        <f t="shared" si="13"/>
        <v>3034.6800000000003</v>
      </c>
      <c r="L52" s="15">
        <v>108.61</v>
      </c>
      <c r="M52" s="6"/>
      <c r="N52" s="13">
        <f t="shared" si="11"/>
        <v>108.61</v>
      </c>
      <c r="O52" s="14">
        <f t="shared" si="12"/>
        <v>2926.07</v>
      </c>
      <c r="P52" s="16">
        <v>4216008623</v>
      </c>
    </row>
    <row r="53" spans="1:16" x14ac:dyDescent="0.25">
      <c r="A53" s="6">
        <v>24</v>
      </c>
      <c r="B53" s="7" t="s">
        <v>61</v>
      </c>
      <c r="C53" s="19" t="s">
        <v>62</v>
      </c>
      <c r="D53" s="69" t="s">
        <v>81</v>
      </c>
      <c r="E53" s="9" t="s">
        <v>82</v>
      </c>
      <c r="F53" s="27">
        <v>72.540000000000006</v>
      </c>
      <c r="G53" s="8">
        <v>31</v>
      </c>
      <c r="H53" s="11">
        <f t="shared" si="10"/>
        <v>2248.7400000000002</v>
      </c>
      <c r="I53" s="12">
        <v>250</v>
      </c>
      <c r="J53" s="13">
        <v>535.94000000000005</v>
      </c>
      <c r="K53" s="14">
        <f t="shared" si="13"/>
        <v>3034.6800000000003</v>
      </c>
      <c r="L53" s="15">
        <v>108.61</v>
      </c>
      <c r="M53" s="6"/>
      <c r="N53" s="13">
        <f t="shared" si="11"/>
        <v>108.61</v>
      </c>
      <c r="O53" s="14">
        <f t="shared" si="12"/>
        <v>2926.07</v>
      </c>
      <c r="P53" s="16">
        <v>3164030412</v>
      </c>
    </row>
    <row r="54" spans="1:16" x14ac:dyDescent="0.25">
      <c r="A54" s="6">
        <v>25</v>
      </c>
      <c r="B54" s="7" t="s">
        <v>61</v>
      </c>
      <c r="C54" s="19" t="s">
        <v>62</v>
      </c>
      <c r="D54" s="148" t="s">
        <v>83</v>
      </c>
      <c r="E54" s="9" t="s">
        <v>84</v>
      </c>
      <c r="F54" s="27">
        <v>72.540000000000006</v>
      </c>
      <c r="G54" s="8">
        <v>31</v>
      </c>
      <c r="H54" s="11">
        <f t="shared" si="10"/>
        <v>2248.7400000000002</v>
      </c>
      <c r="I54" s="12">
        <v>250</v>
      </c>
      <c r="J54" s="13">
        <v>535.94000000000005</v>
      </c>
      <c r="K54" s="14">
        <f t="shared" si="13"/>
        <v>3034.6800000000003</v>
      </c>
      <c r="L54" s="15">
        <v>108.61</v>
      </c>
      <c r="M54" s="6"/>
      <c r="N54" s="13">
        <f t="shared" si="11"/>
        <v>108.61</v>
      </c>
      <c r="O54" s="14">
        <f t="shared" si="12"/>
        <v>2926.07</v>
      </c>
      <c r="P54" s="20">
        <v>3164079920</v>
      </c>
    </row>
    <row r="55" spans="1:16" x14ac:dyDescent="0.25">
      <c r="A55" s="6">
        <v>26</v>
      </c>
      <c r="B55" s="7" t="s">
        <v>61</v>
      </c>
      <c r="C55" s="19" t="s">
        <v>62</v>
      </c>
      <c r="D55" s="149" t="s">
        <v>85</v>
      </c>
      <c r="E55" s="9" t="s">
        <v>86</v>
      </c>
      <c r="F55" s="27">
        <v>72.540000000000006</v>
      </c>
      <c r="G55" s="8">
        <v>31</v>
      </c>
      <c r="H55" s="11">
        <f t="shared" si="10"/>
        <v>2248.7400000000002</v>
      </c>
      <c r="I55" s="12">
        <v>250</v>
      </c>
      <c r="J55" s="13">
        <v>535.94000000000005</v>
      </c>
      <c r="K55" s="14">
        <f t="shared" si="13"/>
        <v>3034.6800000000003</v>
      </c>
      <c r="L55" s="15">
        <v>108.61</v>
      </c>
      <c r="M55" s="6"/>
      <c r="N55" s="13">
        <f t="shared" si="11"/>
        <v>108.61</v>
      </c>
      <c r="O55" s="14">
        <f t="shared" si="12"/>
        <v>2926.07</v>
      </c>
      <c r="P55" s="16">
        <v>3229011973</v>
      </c>
    </row>
    <row r="56" spans="1:16" x14ac:dyDescent="0.25">
      <c r="A56" s="6">
        <v>27</v>
      </c>
      <c r="B56" s="7" t="s">
        <v>61</v>
      </c>
      <c r="C56" s="19" t="s">
        <v>62</v>
      </c>
      <c r="D56" s="149" t="s">
        <v>87</v>
      </c>
      <c r="E56" s="9" t="s">
        <v>88</v>
      </c>
      <c r="F56" s="27">
        <v>72.540000000000006</v>
      </c>
      <c r="G56" s="8">
        <v>31</v>
      </c>
      <c r="H56" s="11">
        <f t="shared" si="10"/>
        <v>2248.7400000000002</v>
      </c>
      <c r="I56" s="12">
        <v>250</v>
      </c>
      <c r="J56" s="13">
        <v>535.94000000000005</v>
      </c>
      <c r="K56" s="14">
        <f t="shared" si="13"/>
        <v>3034.6800000000003</v>
      </c>
      <c r="L56" s="15">
        <v>108.61</v>
      </c>
      <c r="M56" s="6"/>
      <c r="N56" s="13">
        <f t="shared" si="11"/>
        <v>108.61</v>
      </c>
      <c r="O56" s="14">
        <f t="shared" si="12"/>
        <v>2926.07</v>
      </c>
      <c r="P56" s="16">
        <v>3287008934</v>
      </c>
    </row>
    <row r="57" spans="1:16" x14ac:dyDescent="0.25">
      <c r="A57" s="6">
        <v>28</v>
      </c>
      <c r="B57" s="7" t="s">
        <v>61</v>
      </c>
      <c r="C57" s="19" t="s">
        <v>62</v>
      </c>
      <c r="D57" s="146" t="s">
        <v>89</v>
      </c>
      <c r="E57" s="9" t="s">
        <v>90</v>
      </c>
      <c r="F57" s="27">
        <v>72.540000000000006</v>
      </c>
      <c r="G57" s="8">
        <v>31</v>
      </c>
      <c r="H57" s="11">
        <f t="shared" si="10"/>
        <v>2248.7400000000002</v>
      </c>
      <c r="I57" s="12">
        <v>250</v>
      </c>
      <c r="J57" s="13">
        <v>535.94000000000005</v>
      </c>
      <c r="K57" s="14">
        <f t="shared" si="13"/>
        <v>3034.6800000000003</v>
      </c>
      <c r="L57" s="15">
        <v>108.61</v>
      </c>
      <c r="M57" s="6"/>
      <c r="N57" s="13">
        <f t="shared" si="11"/>
        <v>108.61</v>
      </c>
      <c r="O57" s="14">
        <f t="shared" si="12"/>
        <v>2926.07</v>
      </c>
      <c r="P57" s="16">
        <v>3287036198</v>
      </c>
    </row>
    <row r="58" spans="1:16" x14ac:dyDescent="0.25">
      <c r="A58" s="6">
        <v>29</v>
      </c>
      <c r="B58" s="7" t="s">
        <v>61</v>
      </c>
      <c r="C58" s="19" t="s">
        <v>62</v>
      </c>
      <c r="D58" s="146" t="s">
        <v>91</v>
      </c>
      <c r="E58" s="9" t="s">
        <v>92</v>
      </c>
      <c r="F58" s="27">
        <v>72.540000000000006</v>
      </c>
      <c r="G58" s="8">
        <v>31</v>
      </c>
      <c r="H58" s="11">
        <f t="shared" si="10"/>
        <v>2248.7400000000002</v>
      </c>
      <c r="I58" s="12">
        <v>250</v>
      </c>
      <c r="J58" s="13">
        <v>535.94000000000005</v>
      </c>
      <c r="K58" s="14">
        <f t="shared" si="13"/>
        <v>3034.6800000000003</v>
      </c>
      <c r="L58" s="15">
        <v>108.61</v>
      </c>
      <c r="M58" s="6"/>
      <c r="N58" s="13">
        <f t="shared" si="11"/>
        <v>108.61</v>
      </c>
      <c r="O58" s="14">
        <f t="shared" si="12"/>
        <v>2926.07</v>
      </c>
      <c r="P58" s="16">
        <v>3164074549</v>
      </c>
    </row>
    <row r="59" spans="1:16" x14ac:dyDescent="0.25">
      <c r="A59" s="6">
        <v>30</v>
      </c>
      <c r="B59" s="7" t="s">
        <v>61</v>
      </c>
      <c r="C59" s="17" t="s">
        <v>62</v>
      </c>
      <c r="D59" s="146" t="s">
        <v>93</v>
      </c>
      <c r="E59" s="9" t="s">
        <v>94</v>
      </c>
      <c r="F59" s="27">
        <v>72.540000000000006</v>
      </c>
      <c r="G59" s="8">
        <v>31</v>
      </c>
      <c r="H59" s="11">
        <f t="shared" si="10"/>
        <v>2248.7400000000002</v>
      </c>
      <c r="I59" s="12">
        <v>250</v>
      </c>
      <c r="J59" s="13">
        <v>535.94000000000005</v>
      </c>
      <c r="K59" s="14">
        <f t="shared" si="13"/>
        <v>3034.6800000000003</v>
      </c>
      <c r="L59" s="15">
        <v>108.61</v>
      </c>
      <c r="M59" s="6"/>
      <c r="N59" s="13">
        <f t="shared" si="11"/>
        <v>108.61</v>
      </c>
      <c r="O59" s="14">
        <f t="shared" si="12"/>
        <v>2926.07</v>
      </c>
      <c r="P59" s="29">
        <v>3164079952</v>
      </c>
    </row>
    <row r="60" spans="1:16" x14ac:dyDescent="0.25">
      <c r="A60" s="6">
        <v>31</v>
      </c>
      <c r="B60" s="7" t="s">
        <v>61</v>
      </c>
      <c r="C60" s="19" t="s">
        <v>62</v>
      </c>
      <c r="D60" s="146" t="s">
        <v>95</v>
      </c>
      <c r="E60" s="9" t="s">
        <v>96</v>
      </c>
      <c r="F60" s="27">
        <v>72.540000000000006</v>
      </c>
      <c r="G60" s="8">
        <v>31</v>
      </c>
      <c r="H60" s="11">
        <f t="shared" si="10"/>
        <v>2248.7400000000002</v>
      </c>
      <c r="I60" s="12">
        <v>250</v>
      </c>
      <c r="J60" s="13">
        <v>535.94000000000005</v>
      </c>
      <c r="K60" s="14">
        <f t="shared" si="13"/>
        <v>3034.6800000000003</v>
      </c>
      <c r="L60" s="15">
        <v>108.61</v>
      </c>
      <c r="M60" s="6"/>
      <c r="N60" s="13">
        <f t="shared" si="11"/>
        <v>108.61</v>
      </c>
      <c r="O60" s="14">
        <f t="shared" si="12"/>
        <v>2926.07</v>
      </c>
      <c r="P60" s="29">
        <v>3164072945</v>
      </c>
    </row>
    <row r="61" spans="1:16" x14ac:dyDescent="0.25">
      <c r="A61" s="6">
        <v>32</v>
      </c>
      <c r="B61" s="7" t="s">
        <v>61</v>
      </c>
      <c r="C61" s="19" t="s">
        <v>62</v>
      </c>
      <c r="D61" s="146" t="s">
        <v>97</v>
      </c>
      <c r="E61" s="9" t="s">
        <v>98</v>
      </c>
      <c r="F61" s="27">
        <v>72.540000000000006</v>
      </c>
      <c r="G61" s="8">
        <v>31</v>
      </c>
      <c r="H61" s="11">
        <f t="shared" si="10"/>
        <v>2248.7400000000002</v>
      </c>
      <c r="I61" s="12">
        <v>250</v>
      </c>
      <c r="J61" s="13">
        <v>535.94000000000005</v>
      </c>
      <c r="K61" s="14">
        <f t="shared" si="13"/>
        <v>3034.6800000000003</v>
      </c>
      <c r="L61" s="15">
        <v>108.61</v>
      </c>
      <c r="M61" s="6"/>
      <c r="N61" s="13">
        <f t="shared" si="11"/>
        <v>108.61</v>
      </c>
      <c r="O61" s="14">
        <f t="shared" si="12"/>
        <v>2926.07</v>
      </c>
      <c r="P61" s="29">
        <v>3287032954</v>
      </c>
    </row>
    <row r="62" spans="1:16" x14ac:dyDescent="0.25">
      <c r="A62" s="6">
        <v>33</v>
      </c>
      <c r="B62" s="7" t="s">
        <v>61</v>
      </c>
      <c r="C62" s="19" t="s">
        <v>62</v>
      </c>
      <c r="D62" s="146" t="s">
        <v>99</v>
      </c>
      <c r="E62" s="9" t="s">
        <v>100</v>
      </c>
      <c r="F62" s="27">
        <v>72.540000000000006</v>
      </c>
      <c r="G62" s="8">
        <v>31</v>
      </c>
      <c r="H62" s="11">
        <f t="shared" si="10"/>
        <v>2248.7400000000002</v>
      </c>
      <c r="I62" s="12">
        <v>250</v>
      </c>
      <c r="J62" s="13">
        <v>535.94000000000005</v>
      </c>
      <c r="K62" s="14">
        <f t="shared" si="13"/>
        <v>3034.6800000000003</v>
      </c>
      <c r="L62" s="15">
        <v>108.61</v>
      </c>
      <c r="M62" s="6"/>
      <c r="N62" s="13">
        <f t="shared" si="11"/>
        <v>108.61</v>
      </c>
      <c r="O62" s="14">
        <f t="shared" si="12"/>
        <v>2926.07</v>
      </c>
      <c r="P62" s="29">
        <v>3654013124</v>
      </c>
    </row>
    <row r="63" spans="1:16" x14ac:dyDescent="0.25">
      <c r="A63" s="6">
        <v>34</v>
      </c>
      <c r="B63" s="7" t="s">
        <v>61</v>
      </c>
      <c r="C63" s="19" t="s">
        <v>62</v>
      </c>
      <c r="D63" s="146" t="s">
        <v>101</v>
      </c>
      <c r="E63" s="9" t="s">
        <v>102</v>
      </c>
      <c r="F63" s="27">
        <v>72.540000000000006</v>
      </c>
      <c r="G63" s="8">
        <v>31</v>
      </c>
      <c r="H63" s="11">
        <f t="shared" si="10"/>
        <v>2248.7400000000002</v>
      </c>
      <c r="I63" s="12">
        <v>250</v>
      </c>
      <c r="J63" s="13">
        <v>535.94000000000005</v>
      </c>
      <c r="K63" s="14">
        <f t="shared" si="13"/>
        <v>3034.6800000000003</v>
      </c>
      <c r="L63" s="15">
        <v>108.61</v>
      </c>
      <c r="M63" s="6"/>
      <c r="N63" s="13">
        <f t="shared" si="11"/>
        <v>108.61</v>
      </c>
      <c r="O63" s="14">
        <f t="shared" si="12"/>
        <v>2926.07</v>
      </c>
      <c r="P63" s="29">
        <v>3287032867</v>
      </c>
    </row>
    <row r="64" spans="1:16" x14ac:dyDescent="0.25">
      <c r="A64" s="6">
        <v>35</v>
      </c>
      <c r="B64" s="7" t="s">
        <v>61</v>
      </c>
      <c r="C64" s="19" t="s">
        <v>62</v>
      </c>
      <c r="D64" s="146" t="s">
        <v>103</v>
      </c>
      <c r="E64" s="9" t="s">
        <v>104</v>
      </c>
      <c r="F64" s="27">
        <v>72.540000000000006</v>
      </c>
      <c r="G64" s="8">
        <v>31</v>
      </c>
      <c r="H64" s="11">
        <f t="shared" si="10"/>
        <v>2248.7400000000002</v>
      </c>
      <c r="I64" s="12">
        <v>250</v>
      </c>
      <c r="J64" s="13">
        <v>535.94000000000005</v>
      </c>
      <c r="K64" s="14">
        <f t="shared" si="13"/>
        <v>3034.6800000000003</v>
      </c>
      <c r="L64" s="15">
        <v>108.61</v>
      </c>
      <c r="M64" s="6"/>
      <c r="N64" s="13">
        <f t="shared" si="11"/>
        <v>108.61</v>
      </c>
      <c r="O64" s="14">
        <f t="shared" si="12"/>
        <v>2926.07</v>
      </c>
      <c r="P64" s="29">
        <v>3686024851</v>
      </c>
    </row>
    <row r="65" spans="1:19" x14ac:dyDescent="0.25">
      <c r="A65" s="6">
        <v>36</v>
      </c>
      <c r="B65" s="7" t="s">
        <v>61</v>
      </c>
      <c r="C65" s="19" t="s">
        <v>62</v>
      </c>
      <c r="D65" s="146" t="s">
        <v>105</v>
      </c>
      <c r="E65" s="9" t="s">
        <v>106</v>
      </c>
      <c r="F65" s="27">
        <v>72.540000000000006</v>
      </c>
      <c r="G65" s="8">
        <v>31</v>
      </c>
      <c r="H65" s="11">
        <f t="shared" si="10"/>
        <v>2248.7400000000002</v>
      </c>
      <c r="I65" s="12">
        <v>250</v>
      </c>
      <c r="J65" s="13">
        <v>535.94000000000005</v>
      </c>
      <c r="K65" s="14">
        <f t="shared" si="13"/>
        <v>3034.6800000000003</v>
      </c>
      <c r="L65" s="15">
        <v>108.61</v>
      </c>
      <c r="M65" s="6"/>
      <c r="N65" s="13">
        <f t="shared" si="11"/>
        <v>108.61</v>
      </c>
      <c r="O65" s="14">
        <f t="shared" si="12"/>
        <v>2926.07</v>
      </c>
      <c r="P65" s="29">
        <v>3229052425</v>
      </c>
    </row>
    <row r="66" spans="1:19" s="60" customFormat="1" x14ac:dyDescent="0.25">
      <c r="A66" s="6">
        <v>37</v>
      </c>
      <c r="B66" s="7" t="s">
        <v>61</v>
      </c>
      <c r="C66" s="19" t="s">
        <v>62</v>
      </c>
      <c r="D66" s="146" t="s">
        <v>143</v>
      </c>
      <c r="E66" s="61"/>
      <c r="F66" s="27"/>
      <c r="G66" s="52"/>
      <c r="H66" s="11"/>
      <c r="I66" s="12"/>
      <c r="J66" s="13">
        <v>2143.7600000000002</v>
      </c>
      <c r="K66" s="14">
        <v>2143.7600000000002</v>
      </c>
      <c r="L66" s="15">
        <v>103.54</v>
      </c>
      <c r="M66" s="6"/>
      <c r="N66" s="13">
        <f t="shared" si="11"/>
        <v>103.54</v>
      </c>
      <c r="O66" s="14">
        <f>2040.22+4.97</f>
        <v>2045.19</v>
      </c>
      <c r="P66" s="89"/>
    </row>
    <row r="67" spans="1:19" x14ac:dyDescent="0.25">
      <c r="A67" s="122" t="s">
        <v>112</v>
      </c>
      <c r="B67" s="122"/>
      <c r="C67" s="122"/>
      <c r="D67" s="122"/>
      <c r="E67" s="122"/>
      <c r="F67" s="122"/>
      <c r="G67" s="122"/>
      <c r="H67" s="122"/>
      <c r="I67" s="122"/>
      <c r="J67" s="122"/>
      <c r="K67" s="53">
        <f>SUM(K44:K65)</f>
        <v>66762.960000000006</v>
      </c>
      <c r="L67" s="54">
        <f>SUM(L44:L66)</f>
        <v>2492.9599999999996</v>
      </c>
      <c r="M67" s="55"/>
      <c r="N67" s="53">
        <f>SUM(N44:N66)</f>
        <v>2492.9599999999996</v>
      </c>
      <c r="O67" s="57">
        <f>SUM(O44:O66)</f>
        <v>66418.73</v>
      </c>
    </row>
    <row r="69" spans="1:19" x14ac:dyDescent="0.25">
      <c r="A69" s="38"/>
      <c r="B69" s="38"/>
      <c r="C69" s="38"/>
      <c r="D69" s="38"/>
      <c r="E69" s="38"/>
      <c r="F69" s="38"/>
      <c r="G69" s="38"/>
      <c r="H69" s="38"/>
      <c r="I69" s="123" t="s">
        <v>113</v>
      </c>
      <c r="J69" s="123" t="s">
        <v>114</v>
      </c>
      <c r="K69" s="123" t="s">
        <v>114</v>
      </c>
      <c r="L69" s="124" t="s">
        <v>115</v>
      </c>
      <c r="M69" s="133" t="s">
        <v>11</v>
      </c>
      <c r="N69" s="134"/>
      <c r="O69" s="125" t="s">
        <v>12</v>
      </c>
      <c r="P69" s="124" t="s">
        <v>13</v>
      </c>
      <c r="Q69" s="39"/>
      <c r="R69" s="33"/>
    </row>
    <row r="70" spans="1:19" x14ac:dyDescent="0.25">
      <c r="A70" s="38"/>
      <c r="B70" s="38"/>
      <c r="C70" s="38"/>
      <c r="D70" s="38"/>
      <c r="E70" s="38"/>
      <c r="F70" s="38"/>
      <c r="G70" s="38"/>
      <c r="H70" s="38"/>
      <c r="I70" s="123"/>
      <c r="J70" s="123"/>
      <c r="K70" s="123"/>
      <c r="L70" s="124"/>
      <c r="M70" s="40">
        <v>201</v>
      </c>
      <c r="N70" s="40">
        <v>211</v>
      </c>
      <c r="O70" s="125"/>
      <c r="P70" s="124"/>
      <c r="Q70" s="39"/>
      <c r="R70" s="33"/>
    </row>
    <row r="71" spans="1:19" ht="60" x14ac:dyDescent="0.25">
      <c r="A71" s="126" t="s">
        <v>116</v>
      </c>
      <c r="B71" s="127"/>
      <c r="C71" s="127"/>
      <c r="D71" s="127"/>
      <c r="E71" s="127"/>
      <c r="F71" s="127"/>
      <c r="G71" s="127"/>
      <c r="H71" s="128"/>
      <c r="I71" s="41" t="s">
        <v>15</v>
      </c>
      <c r="J71" s="41" t="s">
        <v>16</v>
      </c>
      <c r="K71" s="41" t="s">
        <v>117</v>
      </c>
      <c r="L71" s="124"/>
      <c r="M71" s="41" t="s">
        <v>17</v>
      </c>
      <c r="N71" s="41" t="s">
        <v>18</v>
      </c>
      <c r="O71" s="125"/>
      <c r="P71" s="124"/>
      <c r="Q71" s="39"/>
      <c r="R71" s="33"/>
    </row>
    <row r="72" spans="1:19" x14ac:dyDescent="0.25">
      <c r="A72" s="129"/>
      <c r="B72" s="130"/>
      <c r="C72" s="130"/>
      <c r="D72" s="130"/>
      <c r="E72" s="130"/>
      <c r="F72" s="130"/>
      <c r="G72" s="130"/>
      <c r="H72" s="131"/>
      <c r="I72" s="42"/>
      <c r="J72" s="42"/>
      <c r="K72" s="42"/>
      <c r="L72" s="42">
        <f>K19+K28+K37+K67</f>
        <v>109239.84000000001</v>
      </c>
      <c r="M72" s="42">
        <f>L19+L28+L37+L67</f>
        <v>4002.3999999999996</v>
      </c>
      <c r="N72" s="42"/>
      <c r="O72" s="42">
        <f>O19+O28+O37+O67</f>
        <v>107386.17</v>
      </c>
      <c r="P72" s="42">
        <f>+P7+P19+P27+P35+P67</f>
        <v>6780093336</v>
      </c>
      <c r="Q72" s="39"/>
      <c r="R72" s="33"/>
    </row>
    <row r="73" spans="1:19" x14ac:dyDescent="0.25">
      <c r="A73" s="33"/>
      <c r="B73" s="33"/>
      <c r="C73" s="39"/>
      <c r="D73" s="33"/>
      <c r="E73" s="33"/>
      <c r="F73" s="33"/>
      <c r="G73" s="33"/>
      <c r="H73" s="39"/>
      <c r="I73" s="24"/>
      <c r="J73" s="33"/>
      <c r="K73" s="33"/>
      <c r="L73" s="33"/>
      <c r="M73" s="33"/>
      <c r="N73" s="33"/>
      <c r="O73" s="68"/>
      <c r="P73" s="33"/>
      <c r="Q73" s="39"/>
      <c r="R73" s="33"/>
    </row>
    <row r="74" spans="1:19" x14ac:dyDescent="0.25">
      <c r="A74" s="33"/>
      <c r="B74" s="33"/>
      <c r="C74" s="39"/>
      <c r="D74" s="33"/>
      <c r="E74" s="33"/>
      <c r="F74" s="33"/>
      <c r="G74" s="33"/>
      <c r="H74" s="39"/>
      <c r="I74" s="24"/>
      <c r="J74" s="33"/>
      <c r="K74" s="33"/>
      <c r="L74" s="43"/>
      <c r="M74" s="33"/>
      <c r="N74" s="33"/>
      <c r="O74" s="88"/>
      <c r="P74" s="33"/>
      <c r="Q74" s="39" t="s">
        <v>144</v>
      </c>
      <c r="R74" s="43"/>
    </row>
    <row r="75" spans="1:19" x14ac:dyDescent="0.25">
      <c r="A75" s="33"/>
      <c r="B75" s="33"/>
      <c r="C75" s="39"/>
      <c r="D75" s="33"/>
      <c r="E75" s="33"/>
      <c r="F75" s="33"/>
      <c r="G75" s="33"/>
      <c r="H75" s="39"/>
      <c r="I75" s="24"/>
      <c r="J75" s="33"/>
      <c r="K75" s="33"/>
      <c r="L75" s="33"/>
      <c r="M75" s="33"/>
      <c r="N75" s="33"/>
      <c r="O75" s="33"/>
      <c r="P75" s="33"/>
      <c r="Q75" s="39"/>
      <c r="R75" s="33"/>
      <c r="S75" s="68"/>
    </row>
    <row r="76" spans="1:19" x14ac:dyDescent="0.25">
      <c r="A76" s="33"/>
      <c r="B76" s="44" t="s">
        <v>118</v>
      </c>
      <c r="C76" s="45"/>
      <c r="D76" s="46"/>
      <c r="E76" s="44" t="s">
        <v>119</v>
      </c>
      <c r="F76" s="45"/>
      <c r="G76" s="47"/>
      <c r="H76" s="47"/>
      <c r="I76" s="47"/>
      <c r="J76" s="47"/>
      <c r="K76" s="48"/>
      <c r="L76" s="48"/>
      <c r="M76" s="49" t="s">
        <v>120</v>
      </c>
      <c r="N76" s="47"/>
      <c r="O76" s="47"/>
      <c r="P76" s="47"/>
      <c r="Q76" s="47"/>
      <c r="R76" s="47"/>
    </row>
    <row r="77" spans="1:19" x14ac:dyDescent="0.25">
      <c r="A77" s="33"/>
      <c r="B77" s="48"/>
      <c r="C77" s="132" t="s">
        <v>121</v>
      </c>
      <c r="D77" s="132"/>
      <c r="E77" s="50"/>
      <c r="F77" s="132" t="s">
        <v>122</v>
      </c>
      <c r="G77" s="132"/>
      <c r="H77" s="132"/>
      <c r="I77" s="132"/>
      <c r="J77" s="132"/>
      <c r="K77" s="48"/>
      <c r="L77" s="48"/>
      <c r="M77" s="48"/>
      <c r="N77" s="132" t="s">
        <v>145</v>
      </c>
      <c r="O77" s="132"/>
      <c r="P77" s="132"/>
      <c r="Q77" s="132"/>
      <c r="R77" s="132"/>
    </row>
    <row r="78" spans="1:19" x14ac:dyDescent="0.25">
      <c r="A78" s="33"/>
      <c r="B78" s="48"/>
      <c r="C78" s="120" t="s">
        <v>123</v>
      </c>
      <c r="D78" s="120"/>
      <c r="E78" s="51"/>
      <c r="F78" s="120" t="s">
        <v>124</v>
      </c>
      <c r="G78" s="120"/>
      <c r="H78" s="120"/>
      <c r="I78" s="120"/>
      <c r="J78" s="120"/>
      <c r="K78" s="48"/>
      <c r="L78" s="48"/>
      <c r="M78" s="48"/>
      <c r="N78" s="120" t="s">
        <v>146</v>
      </c>
      <c r="O78" s="120"/>
      <c r="P78" s="120"/>
      <c r="Q78" s="120"/>
      <c r="R78" s="120"/>
    </row>
    <row r="79" spans="1:19" x14ac:dyDescent="0.25">
      <c r="A79" s="33"/>
      <c r="B79" s="48"/>
      <c r="C79" s="120" t="s">
        <v>125</v>
      </c>
      <c r="D79" s="120"/>
      <c r="E79" s="51"/>
      <c r="F79" s="120" t="s">
        <v>125</v>
      </c>
      <c r="G79" s="120"/>
      <c r="H79" s="120"/>
      <c r="I79" s="120"/>
      <c r="J79" s="120"/>
      <c r="K79" s="30"/>
      <c r="L79" s="30"/>
      <c r="M79" s="30"/>
      <c r="N79" s="120" t="s">
        <v>125</v>
      </c>
      <c r="O79" s="120"/>
      <c r="P79" s="120"/>
      <c r="Q79" s="120"/>
      <c r="R79" s="120"/>
    </row>
    <row r="80" spans="1:19" x14ac:dyDescent="0.25">
      <c r="A80" s="33"/>
      <c r="B80" s="33"/>
      <c r="C80" s="39"/>
      <c r="D80" s="33"/>
      <c r="E80" s="33"/>
      <c r="F80" s="33"/>
      <c r="G80" s="33"/>
      <c r="H80" s="39"/>
      <c r="I80" s="24"/>
      <c r="J80" s="33"/>
      <c r="K80" s="33"/>
      <c r="L80" s="33"/>
      <c r="M80" s="33"/>
      <c r="N80" s="33"/>
      <c r="O80" s="33"/>
      <c r="P80" s="33"/>
      <c r="Q80" s="39"/>
      <c r="R80" s="33"/>
    </row>
    <row r="81" spans="1:18" x14ac:dyDescent="0.25">
      <c r="A81" s="33"/>
      <c r="B81" s="33"/>
      <c r="C81" s="39"/>
      <c r="D81" s="33"/>
      <c r="E81" s="33"/>
      <c r="F81" s="33"/>
      <c r="G81" s="33"/>
      <c r="H81" s="39"/>
      <c r="I81" s="24"/>
      <c r="J81" s="33"/>
      <c r="K81" s="33"/>
      <c r="L81" s="33"/>
      <c r="M81" s="33"/>
      <c r="N81" s="33"/>
      <c r="O81" s="33"/>
      <c r="P81" s="33"/>
      <c r="Q81" s="39"/>
      <c r="R81" s="33"/>
    </row>
    <row r="82" spans="1:18" x14ac:dyDescent="0.25">
      <c r="A82" s="33"/>
      <c r="B82" s="33"/>
      <c r="C82" s="39"/>
      <c r="D82" s="33"/>
      <c r="E82" s="33"/>
      <c r="F82" s="33"/>
      <c r="G82" s="33"/>
      <c r="H82" s="39"/>
      <c r="I82" s="24"/>
      <c r="J82" s="33"/>
      <c r="K82" s="33"/>
      <c r="L82" s="33"/>
      <c r="M82" s="33"/>
      <c r="N82" s="33"/>
      <c r="O82" s="33"/>
      <c r="P82" s="33"/>
      <c r="Q82" s="39"/>
      <c r="R82" s="33"/>
    </row>
  </sheetData>
  <mergeCells count="84">
    <mergeCell ref="C78:D78"/>
    <mergeCell ref="F78:J78"/>
    <mergeCell ref="N78:R78"/>
    <mergeCell ref="C79:D79"/>
    <mergeCell ref="F79:J79"/>
    <mergeCell ref="N79:R79"/>
    <mergeCell ref="O69:O71"/>
    <mergeCell ref="P69:P71"/>
    <mergeCell ref="A71:H72"/>
    <mergeCell ref="C77:D77"/>
    <mergeCell ref="F77:J77"/>
    <mergeCell ref="N77:R77"/>
    <mergeCell ref="M69:N69"/>
    <mergeCell ref="A67:J67"/>
    <mergeCell ref="I69:I70"/>
    <mergeCell ref="J69:J70"/>
    <mergeCell ref="K69:K70"/>
    <mergeCell ref="L69:L71"/>
    <mergeCell ref="N32:N34"/>
    <mergeCell ref="O41:O43"/>
    <mergeCell ref="P41:P43"/>
    <mergeCell ref="A2:Q2"/>
    <mergeCell ref="A3:Q3"/>
    <mergeCell ref="A4:Q4"/>
    <mergeCell ref="A5:Q5"/>
    <mergeCell ref="A7:Q7"/>
    <mergeCell ref="A19:J19"/>
    <mergeCell ref="A37:J37"/>
    <mergeCell ref="A28:J28"/>
    <mergeCell ref="G41:G43"/>
    <mergeCell ref="H41:H42"/>
    <mergeCell ref="I41:J42"/>
    <mergeCell ref="K41:K43"/>
    <mergeCell ref="L41:M41"/>
    <mergeCell ref="G32:G34"/>
    <mergeCell ref="H32:H33"/>
    <mergeCell ref="I32:J33"/>
    <mergeCell ref="K32:K34"/>
    <mergeCell ref="L32:M32"/>
    <mergeCell ref="A39:P39"/>
    <mergeCell ref="A41:A43"/>
    <mergeCell ref="B41:B43"/>
    <mergeCell ref="C41:C43"/>
    <mergeCell ref="D41:D43"/>
    <mergeCell ref="E41:E43"/>
    <mergeCell ref="F41:F43"/>
    <mergeCell ref="N41:N43"/>
    <mergeCell ref="P21:P23"/>
    <mergeCell ref="A30:P30"/>
    <mergeCell ref="A32:A34"/>
    <mergeCell ref="B32:B34"/>
    <mergeCell ref="C32:C34"/>
    <mergeCell ref="D32:D34"/>
    <mergeCell ref="E32:E34"/>
    <mergeCell ref="F32:F34"/>
    <mergeCell ref="G21:G23"/>
    <mergeCell ref="H21:H22"/>
    <mergeCell ref="I21:J22"/>
    <mergeCell ref="K21:K23"/>
    <mergeCell ref="L21:M21"/>
    <mergeCell ref="N21:N23"/>
    <mergeCell ref="O32:O34"/>
    <mergeCell ref="P32:P34"/>
    <mergeCell ref="O8:O10"/>
    <mergeCell ref="P8:P10"/>
    <mergeCell ref="A21:A23"/>
    <mergeCell ref="B21:B23"/>
    <mergeCell ref="C21:C23"/>
    <mergeCell ref="D21:D23"/>
    <mergeCell ref="E21:E23"/>
    <mergeCell ref="F21:F23"/>
    <mergeCell ref="G8:G10"/>
    <mergeCell ref="H8:H9"/>
    <mergeCell ref="I8:J9"/>
    <mergeCell ref="K8:K10"/>
    <mergeCell ref="L8:M8"/>
    <mergeCell ref="A8:A10"/>
    <mergeCell ref="B8:B10"/>
    <mergeCell ref="O21:O23"/>
    <mergeCell ref="C8:C10"/>
    <mergeCell ref="D8:D10"/>
    <mergeCell ref="E8:E10"/>
    <mergeCell ref="F8:F10"/>
    <mergeCell ref="N8:N10"/>
  </mergeCells>
  <conditionalFormatting sqref="E8:E18">
    <cfRule type="duplicateValues" dxfId="11" priority="11"/>
  </conditionalFormatting>
  <conditionalFormatting sqref="E21:E23">
    <cfRule type="duplicateValues" dxfId="10" priority="8"/>
  </conditionalFormatting>
  <conditionalFormatting sqref="E24:E26">
    <cfRule type="duplicateValues" dxfId="9" priority="12"/>
  </conditionalFormatting>
  <conditionalFormatting sqref="E27">
    <cfRule type="duplicateValues" dxfId="8" priority="7"/>
  </conditionalFormatting>
  <conditionalFormatting sqref="E31:E34">
    <cfRule type="duplicateValues" dxfId="7" priority="5"/>
  </conditionalFormatting>
  <conditionalFormatting sqref="E35:E36">
    <cfRule type="duplicateValues" dxfId="6" priority="13"/>
  </conditionalFormatting>
  <conditionalFormatting sqref="E40:E43">
    <cfRule type="duplicateValues" dxfId="5" priority="3"/>
  </conditionalFormatting>
  <conditionalFormatting sqref="E44:E66">
    <cfRule type="duplicateValues" dxfId="4" priority="17"/>
  </conditionalFormatting>
  <conditionalFormatting sqref="E6">
    <cfRule type="duplicateValues" dxfId="3" priority="2"/>
  </conditionalFormatting>
  <conditionalFormatting sqref="E73:E75 E80:E82">
    <cfRule type="duplicateValues" dxfId="2" priority="1"/>
  </conditionalFormatting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"/>
  <sheetViews>
    <sheetView workbookViewId="0">
      <selection activeCell="Q9" sqref="Q9"/>
    </sheetView>
  </sheetViews>
  <sheetFormatPr baseColWidth="10" defaultRowHeight="15" x14ac:dyDescent="0.25"/>
  <cols>
    <col min="1" max="1" width="8.28515625" customWidth="1"/>
    <col min="2" max="2" width="22.85546875" customWidth="1"/>
    <col min="4" max="4" width="19.5703125" customWidth="1"/>
    <col min="5" max="6" width="0" hidden="1" customWidth="1"/>
    <col min="7" max="7" width="7.85546875" customWidth="1"/>
    <col min="8" max="8" width="7" customWidth="1"/>
    <col min="12" max="13" width="11.42578125" style="60"/>
  </cols>
  <sheetData>
    <row r="2" spans="1:18" ht="35.25" customHeight="1" x14ac:dyDescent="0.25">
      <c r="A2" s="119" t="s">
        <v>107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8" s="60" customFormat="1" ht="35.25" customHeight="1" x14ac:dyDescent="0.25">
      <c r="A3" s="119" t="s">
        <v>110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8" x14ac:dyDescent="0.25">
      <c r="A4" s="120" t="s">
        <v>142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8" x14ac:dyDescent="0.25">
      <c r="A5" s="121" t="s">
        <v>108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1:18" ht="15" customHeight="1" x14ac:dyDescent="0.25">
      <c r="A6" s="135" t="s">
        <v>127</v>
      </c>
      <c r="B6" s="135" t="s">
        <v>128</v>
      </c>
      <c r="C6" s="135" t="s">
        <v>129</v>
      </c>
      <c r="D6" s="135" t="s">
        <v>130</v>
      </c>
      <c r="E6" s="135" t="s">
        <v>131</v>
      </c>
      <c r="F6" s="135" t="s">
        <v>132</v>
      </c>
      <c r="G6" s="135" t="s">
        <v>133</v>
      </c>
      <c r="H6" s="138" t="s">
        <v>7</v>
      </c>
      <c r="I6" s="141" t="s">
        <v>113</v>
      </c>
      <c r="J6" s="141" t="s">
        <v>114</v>
      </c>
      <c r="K6" s="141" t="s">
        <v>114</v>
      </c>
      <c r="L6" s="65"/>
      <c r="M6" s="65"/>
      <c r="N6" s="135" t="s">
        <v>115</v>
      </c>
      <c r="O6" s="66"/>
      <c r="P6" s="143" t="s">
        <v>12</v>
      </c>
      <c r="Q6" s="135" t="s">
        <v>13</v>
      </c>
    </row>
    <row r="7" spans="1:18" x14ac:dyDescent="0.25">
      <c r="A7" s="136"/>
      <c r="B7" s="136"/>
      <c r="C7" s="136"/>
      <c r="D7" s="136"/>
      <c r="E7" s="136"/>
      <c r="F7" s="136"/>
      <c r="G7" s="136"/>
      <c r="H7" s="139"/>
      <c r="I7" s="142"/>
      <c r="J7" s="142"/>
      <c r="K7" s="142"/>
      <c r="L7" s="67"/>
      <c r="M7" s="67"/>
      <c r="N7" s="136"/>
      <c r="O7" s="62">
        <v>201</v>
      </c>
      <c r="P7" s="144"/>
      <c r="Q7" s="136"/>
    </row>
    <row r="8" spans="1:18" ht="45" x14ac:dyDescent="0.25">
      <c r="A8" s="137"/>
      <c r="B8" s="137"/>
      <c r="C8" s="137"/>
      <c r="D8" s="137"/>
      <c r="E8" s="137"/>
      <c r="F8" s="137"/>
      <c r="G8" s="137"/>
      <c r="H8" s="140"/>
      <c r="I8" s="63" t="s">
        <v>15</v>
      </c>
      <c r="J8" s="63" t="s">
        <v>16</v>
      </c>
      <c r="K8" s="63" t="s">
        <v>117</v>
      </c>
      <c r="L8" s="64" t="s">
        <v>138</v>
      </c>
      <c r="M8" s="64" t="s">
        <v>126</v>
      </c>
      <c r="N8" s="137"/>
      <c r="O8" s="63" t="s">
        <v>17</v>
      </c>
      <c r="P8" s="145"/>
      <c r="Q8" s="137"/>
    </row>
    <row r="9" spans="1:18" x14ac:dyDescent="0.25">
      <c r="A9" s="86">
        <v>1</v>
      </c>
      <c r="B9" s="7" t="s">
        <v>134</v>
      </c>
      <c r="C9" s="7" t="s">
        <v>135</v>
      </c>
      <c r="D9" s="69" t="s">
        <v>136</v>
      </c>
      <c r="E9" s="70" t="s">
        <v>137</v>
      </c>
      <c r="F9" s="71">
        <v>42786</v>
      </c>
      <c r="G9" s="72">
        <v>75.64</v>
      </c>
      <c r="H9" s="73">
        <v>31</v>
      </c>
      <c r="I9" s="74">
        <f>G9*H9</f>
        <v>2344.84</v>
      </c>
      <c r="J9" s="74">
        <v>250</v>
      </c>
      <c r="K9" s="74">
        <v>441.65</v>
      </c>
      <c r="L9" s="75">
        <v>940.14</v>
      </c>
      <c r="M9" s="74">
        <v>232.21</v>
      </c>
      <c r="N9" s="76">
        <f>I9++K9+J9+L9+M9</f>
        <v>4208.84</v>
      </c>
      <c r="O9" s="75">
        <v>113.26</v>
      </c>
      <c r="P9" s="77">
        <v>113.26</v>
      </c>
      <c r="Q9" s="74">
        <f>N9-P9</f>
        <v>4095.58</v>
      </c>
    </row>
    <row r="10" spans="1:18" x14ac:dyDescent="0.25">
      <c r="A10" s="87">
        <v>2</v>
      </c>
      <c r="B10" s="78" t="s">
        <v>139</v>
      </c>
      <c r="C10" s="79" t="s">
        <v>140</v>
      </c>
      <c r="D10" s="80" t="s">
        <v>141</v>
      </c>
      <c r="E10" s="70"/>
      <c r="F10" s="81"/>
      <c r="G10" s="81">
        <v>71.400000000000006</v>
      </c>
      <c r="H10" s="82">
        <v>11</v>
      </c>
      <c r="I10" s="83">
        <f>G10*H10</f>
        <v>785.40000000000009</v>
      </c>
      <c r="J10" s="84">
        <v>88.71</v>
      </c>
      <c r="K10" s="84">
        <v>206.36</v>
      </c>
      <c r="L10" s="84">
        <v>704.48</v>
      </c>
      <c r="M10" s="85">
        <v>82.65</v>
      </c>
      <c r="N10" s="84">
        <f>I10+J10+K10+L10+M10</f>
        <v>1867.6000000000004</v>
      </c>
      <c r="O10" s="84">
        <v>37.93</v>
      </c>
      <c r="P10" s="84">
        <v>37.93</v>
      </c>
      <c r="Q10" s="84">
        <f>N10-O10</f>
        <v>1829.6700000000003</v>
      </c>
    </row>
    <row r="12" spans="1:18" x14ac:dyDescent="0.25">
      <c r="P12" s="90" t="s">
        <v>112</v>
      </c>
      <c r="Q12" s="91">
        <f>Q9+Q10</f>
        <v>5925.25</v>
      </c>
    </row>
    <row r="14" spans="1:18" x14ac:dyDescent="0.25">
      <c r="A14" s="44" t="s">
        <v>118</v>
      </c>
      <c r="B14" s="45"/>
      <c r="C14" s="46"/>
      <c r="D14" s="44" t="s">
        <v>119</v>
      </c>
      <c r="E14" s="45"/>
      <c r="F14" s="47"/>
      <c r="G14" s="47"/>
      <c r="H14" s="47"/>
      <c r="I14" s="47"/>
      <c r="J14" s="48"/>
      <c r="K14" s="48"/>
      <c r="L14" s="49" t="s">
        <v>120</v>
      </c>
      <c r="M14" s="47"/>
      <c r="N14" s="47"/>
      <c r="O14" s="47"/>
      <c r="P14" s="47"/>
      <c r="Q14" s="47"/>
      <c r="R14" s="60"/>
    </row>
    <row r="15" spans="1:18" x14ac:dyDescent="0.25">
      <c r="A15" s="48"/>
      <c r="B15" s="132" t="s">
        <v>121</v>
      </c>
      <c r="C15" s="132"/>
      <c r="D15" s="50"/>
      <c r="E15" s="132" t="s">
        <v>122</v>
      </c>
      <c r="F15" s="132"/>
      <c r="G15" s="132"/>
      <c r="H15" s="132"/>
      <c r="I15" s="132"/>
      <c r="J15" s="48"/>
      <c r="K15" s="48"/>
      <c r="L15" s="48"/>
      <c r="M15" s="132" t="s">
        <v>145</v>
      </c>
      <c r="N15" s="132"/>
      <c r="O15" s="132"/>
      <c r="P15" s="132"/>
      <c r="Q15" s="132"/>
      <c r="R15" s="60"/>
    </row>
    <row r="16" spans="1:18" x14ac:dyDescent="0.25">
      <c r="A16" s="48"/>
      <c r="B16" s="120" t="s">
        <v>123</v>
      </c>
      <c r="C16" s="120"/>
      <c r="D16" s="51"/>
      <c r="E16" s="120" t="s">
        <v>124</v>
      </c>
      <c r="F16" s="120"/>
      <c r="G16" s="120"/>
      <c r="H16" s="120"/>
      <c r="I16" s="120"/>
      <c r="J16" s="48"/>
      <c r="K16" s="48"/>
      <c r="L16" s="48"/>
      <c r="M16" s="120" t="s">
        <v>146</v>
      </c>
      <c r="N16" s="120"/>
      <c r="O16" s="120"/>
      <c r="P16" s="120"/>
      <c r="Q16" s="120"/>
      <c r="R16" s="60"/>
    </row>
    <row r="17" spans="1:18" x14ac:dyDescent="0.25">
      <c r="A17" s="48"/>
      <c r="B17" s="120" t="s">
        <v>125</v>
      </c>
      <c r="C17" s="120"/>
      <c r="D17" s="51"/>
      <c r="E17" s="120" t="s">
        <v>125</v>
      </c>
      <c r="F17" s="120"/>
      <c r="G17" s="120"/>
      <c r="H17" s="120"/>
      <c r="I17" s="120"/>
      <c r="J17" s="30"/>
      <c r="K17" s="30"/>
      <c r="L17" s="30"/>
      <c r="M17" s="120" t="s">
        <v>125</v>
      </c>
      <c r="N17" s="120"/>
      <c r="O17" s="120"/>
      <c r="P17" s="120"/>
      <c r="Q17" s="120"/>
      <c r="R17" s="60"/>
    </row>
    <row r="18" spans="1:18" x14ac:dyDescent="0.25">
      <c r="A18" s="33"/>
      <c r="B18" s="39"/>
      <c r="C18" s="33"/>
      <c r="D18" s="33"/>
      <c r="E18" s="33"/>
      <c r="F18" s="33"/>
      <c r="G18" s="39"/>
      <c r="H18" s="24"/>
      <c r="I18" s="33"/>
      <c r="J18" s="33"/>
      <c r="K18" s="33"/>
      <c r="L18" s="33"/>
      <c r="M18" s="33"/>
      <c r="N18" s="33"/>
      <c r="O18" s="33"/>
      <c r="P18" s="39"/>
      <c r="Q18" s="33"/>
      <c r="R18" s="60"/>
    </row>
    <row r="19" spans="1:18" x14ac:dyDescent="0.25">
      <c r="A19" s="33"/>
      <c r="B19" s="39"/>
      <c r="C19" s="33"/>
      <c r="D19" s="33"/>
      <c r="E19" s="33"/>
      <c r="F19" s="33"/>
      <c r="G19" s="39"/>
      <c r="H19" s="24"/>
      <c r="I19" s="33"/>
      <c r="J19" s="33"/>
      <c r="K19" s="33"/>
      <c r="L19" s="33"/>
      <c r="M19" s="33"/>
      <c r="N19" s="33"/>
      <c r="O19" s="33"/>
      <c r="P19" s="39"/>
      <c r="Q19" s="33"/>
      <c r="R19" s="60"/>
    </row>
  </sheetData>
  <mergeCells count="27">
    <mergeCell ref="A6:A8"/>
    <mergeCell ref="B6:B8"/>
    <mergeCell ref="C6:C8"/>
    <mergeCell ref="D6:D8"/>
    <mergeCell ref="E6:E8"/>
    <mergeCell ref="A2:Q2"/>
    <mergeCell ref="A3:Q3"/>
    <mergeCell ref="A4:Q4"/>
    <mergeCell ref="A5:Q5"/>
    <mergeCell ref="B15:C15"/>
    <mergeCell ref="E15:I15"/>
    <mergeCell ref="M15:Q15"/>
    <mergeCell ref="Q6:Q8"/>
    <mergeCell ref="G6:G8"/>
    <mergeCell ref="H6:H8"/>
    <mergeCell ref="N6:N8"/>
    <mergeCell ref="I6:I7"/>
    <mergeCell ref="J6:J7"/>
    <mergeCell ref="K6:K7"/>
    <mergeCell ref="P6:P8"/>
    <mergeCell ref="F6:F8"/>
    <mergeCell ref="B16:C16"/>
    <mergeCell ref="E16:I16"/>
    <mergeCell ref="M16:Q16"/>
    <mergeCell ref="B17:C17"/>
    <mergeCell ref="E17:I17"/>
    <mergeCell ref="M17:Q17"/>
  </mergeCells>
  <conditionalFormatting sqref="E10">
    <cfRule type="duplicateValues" dxfId="1" priority="2"/>
  </conditionalFormatting>
  <conditionalFormatting sqref="D18:D1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Loida Rebeca Vasquez</cp:lastModifiedBy>
  <cp:lastPrinted>2019-08-19T22:29:23Z</cp:lastPrinted>
  <dcterms:created xsi:type="dcterms:W3CDTF">2019-08-19T20:54:01Z</dcterms:created>
  <dcterms:modified xsi:type="dcterms:W3CDTF">2019-09-16T18:14:24Z</dcterms:modified>
</cp:coreProperties>
</file>