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RRHH 2019\2.. NOMINAS 2019\NOMINA 029\"/>
    </mc:Choice>
  </mc:AlternateContent>
  <bookViews>
    <workbookView xWindow="0" yWindow="0" windowWidth="28800" windowHeight="12330"/>
  </bookViews>
  <sheets>
    <sheet name="NOMINA 029 " sheetId="1" r:id="rId1"/>
    <sheet name="Hoja1" sheetId="2" r:id="rId2"/>
  </sheets>
  <definedNames>
    <definedName name="_xlnm.Print_Area" localSheetId="0">'NOMINA 029 '!$A$1:$J$154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2" i="1" l="1"/>
  <c r="I141" i="1" s="1"/>
  <c r="I137" i="1"/>
  <c r="I120" i="1"/>
  <c r="I108" i="1"/>
  <c r="N118" i="1" l="1"/>
  <c r="Q118" i="1"/>
  <c r="N104" i="1" l="1"/>
  <c r="O102" i="1"/>
  <c r="O101" i="1"/>
  <c r="N52" i="1"/>
  <c r="O52" i="1"/>
  <c r="N51" i="1"/>
  <c r="O51" i="1"/>
  <c r="N50" i="1"/>
  <c r="O50" i="1"/>
  <c r="N49" i="1"/>
  <c r="O49" i="1"/>
  <c r="N101" i="1" l="1"/>
  <c r="N102" i="1"/>
  <c r="N103" i="1"/>
  <c r="N39" i="1" l="1"/>
  <c r="O39" i="1"/>
  <c r="O29" i="1" l="1"/>
  <c r="N29" i="1"/>
  <c r="B129" i="1" l="1"/>
  <c r="B130" i="1" s="1"/>
  <c r="B131" i="1" s="1"/>
  <c r="B132" i="1" s="1"/>
  <c r="B133" i="1" s="1"/>
  <c r="B134" i="1" s="1"/>
  <c r="B135" i="1" s="1"/>
  <c r="B136" i="1" s="1"/>
  <c r="O13" i="1" l="1"/>
  <c r="R37" i="1"/>
  <c r="Q37" i="1" s="1"/>
  <c r="R47" i="1"/>
  <c r="Q47" i="1" s="1"/>
  <c r="O47" i="1"/>
  <c r="N47" i="1"/>
  <c r="R23" i="1" l="1"/>
  <c r="Q23" i="1" s="1"/>
  <c r="R24" i="1"/>
  <c r="O23" i="1"/>
  <c r="N23" i="1"/>
  <c r="R77" i="1" l="1"/>
  <c r="Q77" i="1" s="1"/>
  <c r="R78" i="1"/>
  <c r="Q78" i="1" s="1"/>
  <c r="O77" i="1"/>
  <c r="N77" i="1"/>
  <c r="R83" i="1"/>
  <c r="Q83" i="1" s="1"/>
  <c r="O83" i="1"/>
  <c r="N83" i="1"/>
  <c r="R127" i="1"/>
  <c r="Q127" i="1" s="1"/>
  <c r="O127" i="1"/>
  <c r="N127" i="1"/>
  <c r="R129" i="1"/>
  <c r="R130" i="1"/>
  <c r="Q130" i="1" s="1"/>
  <c r="R131" i="1"/>
  <c r="Q131" i="1" s="1"/>
  <c r="R132" i="1"/>
  <c r="Q132" i="1" s="1"/>
  <c r="R133" i="1"/>
  <c r="Q133" i="1" s="1"/>
  <c r="R134" i="1"/>
  <c r="Q134" i="1" s="1"/>
  <c r="R135" i="1"/>
  <c r="O130" i="1"/>
  <c r="O131" i="1"/>
  <c r="O132" i="1"/>
  <c r="O133" i="1"/>
  <c r="O134" i="1"/>
  <c r="N130" i="1"/>
  <c r="N131" i="1"/>
  <c r="N132" i="1"/>
  <c r="N133" i="1"/>
  <c r="N134" i="1"/>
  <c r="R34" i="1"/>
  <c r="Q34" i="1" s="1"/>
  <c r="R40" i="1"/>
  <c r="Q40" i="1" s="1"/>
  <c r="R41" i="1"/>
  <c r="Q41" i="1" s="1"/>
  <c r="O40" i="1"/>
  <c r="O41" i="1"/>
  <c r="N40" i="1"/>
  <c r="N41" i="1"/>
  <c r="R18" i="1"/>
  <c r="Q18" i="1" s="1"/>
  <c r="O18" i="1"/>
  <c r="N18" i="1"/>
  <c r="R87" i="1"/>
  <c r="Q87" i="1" s="1"/>
  <c r="R88" i="1"/>
  <c r="Q88" i="1" s="1"/>
  <c r="R89" i="1"/>
  <c r="Q89" i="1" s="1"/>
  <c r="R90" i="1"/>
  <c r="Q90" i="1" s="1"/>
  <c r="O87" i="1"/>
  <c r="O88" i="1"/>
  <c r="N87" i="1"/>
  <c r="N88" i="1"/>
  <c r="R42" i="1"/>
  <c r="Q42" i="1" s="1"/>
  <c r="R46" i="1"/>
  <c r="Q46" i="1" s="1"/>
  <c r="N46" i="1"/>
  <c r="O11" i="1"/>
  <c r="Q21" i="1"/>
  <c r="O21" i="1"/>
  <c r="N21" i="1"/>
  <c r="Q24" i="1"/>
  <c r="O24" i="1"/>
  <c r="N24" i="1"/>
  <c r="N25" i="1"/>
  <c r="O42" i="1"/>
  <c r="N42" i="1"/>
  <c r="Q93" i="1"/>
  <c r="O89" i="1"/>
  <c r="N89" i="1"/>
  <c r="O78" i="1"/>
  <c r="N78" i="1"/>
  <c r="Q30" i="1"/>
  <c r="O30" i="1"/>
  <c r="N30" i="1"/>
  <c r="H142" i="1" l="1"/>
  <c r="L93" i="1" l="1"/>
  <c r="N93" i="1" s="1"/>
  <c r="O93" i="1"/>
  <c r="N34" i="1"/>
  <c r="O34" i="1"/>
  <c r="N90" i="1"/>
  <c r="O90" i="1"/>
  <c r="N37" i="1"/>
  <c r="O37" i="1"/>
  <c r="O128" i="1" l="1"/>
  <c r="O129" i="1"/>
  <c r="O135" i="1"/>
  <c r="O115" i="1"/>
  <c r="O116" i="1"/>
  <c r="O117" i="1"/>
  <c r="O80" i="1"/>
  <c r="O81" i="1"/>
  <c r="O82" i="1"/>
  <c r="O84" i="1"/>
  <c r="O85" i="1"/>
  <c r="O86" i="1"/>
  <c r="O91" i="1"/>
  <c r="O92" i="1"/>
  <c r="O94" i="1"/>
  <c r="O95" i="1"/>
  <c r="O96" i="1"/>
  <c r="O97" i="1"/>
  <c r="O98" i="1"/>
  <c r="O100" i="1"/>
  <c r="O79" i="1"/>
  <c r="O16" i="1"/>
  <c r="O17" i="1"/>
  <c r="O19" i="1"/>
  <c r="O20" i="1"/>
  <c r="O22" i="1"/>
  <c r="O25" i="1"/>
  <c r="O26" i="1"/>
  <c r="O27" i="1"/>
  <c r="O28" i="1"/>
  <c r="O31" i="1"/>
  <c r="O32" i="1"/>
  <c r="O33" i="1"/>
  <c r="O35" i="1"/>
  <c r="O36" i="1"/>
  <c r="O43" i="1"/>
  <c r="O44" i="1"/>
  <c r="O45" i="1"/>
  <c r="O48" i="1"/>
  <c r="N11" i="1"/>
  <c r="O63" i="1" l="1"/>
  <c r="O109" i="1"/>
  <c r="R128" i="1"/>
  <c r="Q128" i="1" s="1"/>
  <c r="Q129" i="1"/>
  <c r="Q135" i="1"/>
  <c r="R115" i="1"/>
  <c r="Q115" i="1" s="1"/>
  <c r="R116" i="1"/>
  <c r="Q116" i="1" s="1"/>
  <c r="R117" i="1"/>
  <c r="R80" i="1"/>
  <c r="Q80" i="1" s="1"/>
  <c r="R81" i="1"/>
  <c r="Q81" i="1" s="1"/>
  <c r="R82" i="1"/>
  <c r="Q82" i="1" s="1"/>
  <c r="R84" i="1"/>
  <c r="Q84" i="1" s="1"/>
  <c r="R85" i="1"/>
  <c r="Q85" i="1" s="1"/>
  <c r="R86" i="1"/>
  <c r="Q86" i="1" s="1"/>
  <c r="R91" i="1"/>
  <c r="Q91" i="1" s="1"/>
  <c r="R92" i="1"/>
  <c r="Q92" i="1" s="1"/>
  <c r="R94" i="1"/>
  <c r="Q94" i="1" s="1"/>
  <c r="R95" i="1"/>
  <c r="Q95" i="1" s="1"/>
  <c r="R96" i="1"/>
  <c r="Q96" i="1" s="1"/>
  <c r="R97" i="1"/>
  <c r="Q97" i="1" s="1"/>
  <c r="R98" i="1"/>
  <c r="Q98" i="1" s="1"/>
  <c r="R99" i="1"/>
  <c r="Q99" i="1" s="1"/>
  <c r="R100" i="1"/>
  <c r="Q100" i="1" s="1"/>
  <c r="R79" i="1"/>
  <c r="Q79" i="1" s="1"/>
  <c r="R16" i="1"/>
  <c r="Q16" i="1" s="1"/>
  <c r="R17" i="1"/>
  <c r="Q17" i="1" s="1"/>
  <c r="R19" i="1"/>
  <c r="Q19" i="1" s="1"/>
  <c r="R20" i="1"/>
  <c r="Q20" i="1" s="1"/>
  <c r="R22" i="1"/>
  <c r="Q22" i="1" s="1"/>
  <c r="R25" i="1"/>
  <c r="Q25" i="1" s="1"/>
  <c r="R26" i="1"/>
  <c r="Q26" i="1" s="1"/>
  <c r="R27" i="1"/>
  <c r="Q27" i="1" s="1"/>
  <c r="R28" i="1"/>
  <c r="Q28" i="1" s="1"/>
  <c r="R31" i="1"/>
  <c r="Q31" i="1" s="1"/>
  <c r="R32" i="1"/>
  <c r="Q32" i="1" s="1"/>
  <c r="R33" i="1"/>
  <c r="Q33" i="1" s="1"/>
  <c r="R35" i="1"/>
  <c r="Q35" i="1" s="1"/>
  <c r="R36" i="1"/>
  <c r="Q36" i="1" s="1"/>
  <c r="R43" i="1"/>
  <c r="Q43" i="1" s="1"/>
  <c r="R44" i="1"/>
  <c r="Q44" i="1" s="1"/>
  <c r="R45" i="1"/>
  <c r="Q45" i="1" s="1"/>
  <c r="R48" i="1"/>
  <c r="Q48" i="1" s="1"/>
  <c r="R11" i="1"/>
  <c r="Q11" i="1" s="1"/>
  <c r="N79" i="1" l="1"/>
  <c r="N81" i="1"/>
  <c r="L82" i="1"/>
  <c r="N84" i="1"/>
  <c r="N85" i="1"/>
  <c r="N86" i="1"/>
  <c r="N91" i="1"/>
  <c r="N92" i="1"/>
  <c r="N94" i="1"/>
  <c r="N95" i="1"/>
  <c r="N96" i="1"/>
  <c r="N97" i="1"/>
  <c r="N98" i="1"/>
  <c r="L99" i="1"/>
  <c r="N99" i="1" s="1"/>
  <c r="N100" i="1"/>
  <c r="N115" i="1"/>
  <c r="N116" i="1"/>
  <c r="N117" i="1"/>
  <c r="N128" i="1"/>
  <c r="L129" i="1"/>
  <c r="N135" i="1"/>
  <c r="L16" i="1"/>
  <c r="N16" i="1" s="1"/>
  <c r="N17" i="1"/>
  <c r="N19" i="1"/>
  <c r="L20" i="1"/>
  <c r="N20" i="1" s="1"/>
  <c r="N22" i="1"/>
  <c r="L26" i="1"/>
  <c r="N26" i="1" s="1"/>
  <c r="N27" i="1"/>
  <c r="L28" i="1"/>
  <c r="N28" i="1" s="1"/>
  <c r="L31" i="1"/>
  <c r="N31" i="1" s="1"/>
  <c r="N32" i="1"/>
  <c r="N33" i="1"/>
  <c r="N35" i="1"/>
  <c r="N36" i="1"/>
  <c r="N43" i="1"/>
  <c r="N44" i="1"/>
  <c r="L45" i="1"/>
  <c r="N45" i="1" s="1"/>
  <c r="N48" i="1"/>
  <c r="L11" i="1"/>
  <c r="L63" i="1" s="1"/>
  <c r="N63" i="1" l="1"/>
  <c r="N129" i="1"/>
  <c r="N82" i="1"/>
  <c r="L109" i="1"/>
  <c r="L142" i="1" s="1"/>
  <c r="N80" i="1"/>
  <c r="N109" i="1" l="1"/>
  <c r="N142" i="1" s="1"/>
  <c r="O142" i="1"/>
</calcChain>
</file>

<file path=xl/sharedStrings.xml><?xml version="1.0" encoding="utf-8"?>
<sst xmlns="http://schemas.openxmlformats.org/spreadsheetml/2006/main" count="582" uniqueCount="363">
  <si>
    <t>Administrativo Financiero</t>
  </si>
  <si>
    <t>Ordenamiento Territorial</t>
  </si>
  <si>
    <t>Lourdes Emilsa Hernandez Bobadilla</t>
  </si>
  <si>
    <t>Julio Haroldo Garcia Hernández</t>
  </si>
  <si>
    <t>Subdirección Ejecutivo</t>
  </si>
  <si>
    <t>Jorleny Abigail Castillo Quintana</t>
  </si>
  <si>
    <t>Salvador Enrique Guerra Rosales</t>
  </si>
  <si>
    <t>Rolando Alvarez López</t>
  </si>
  <si>
    <t>Reingenieria</t>
  </si>
  <si>
    <t>Cambio Climatico</t>
  </si>
  <si>
    <t>Carlos Arturo Mancilla de Leon</t>
  </si>
  <si>
    <t>Betzy Veralí Mendoza Samayoa</t>
  </si>
  <si>
    <t>Auditoria</t>
  </si>
  <si>
    <t>Carmen Sofía Mérida Schaad</t>
  </si>
  <si>
    <t>Dirección Ejecutiva</t>
  </si>
  <si>
    <t>Direccion Ejecutiva</t>
  </si>
  <si>
    <t>Norma Oralia Muñoz García</t>
  </si>
  <si>
    <t>Luis Gerardo Murga Barrios</t>
  </si>
  <si>
    <t>Asesoría Jurídica</t>
  </si>
  <si>
    <t>Brian Antonio Archila Koppler</t>
  </si>
  <si>
    <t>Sergio David Miranda Ochaeta</t>
  </si>
  <si>
    <t>Karin Mariel Zúñiga Solórzano</t>
  </si>
  <si>
    <t>José Rafael García Méndez</t>
  </si>
  <si>
    <t>Joel Abraham Chanchavac Juárez</t>
  </si>
  <si>
    <t>Dulce Anahí Rodríguez Sanjay</t>
  </si>
  <si>
    <t>Limpieza del lago</t>
  </si>
  <si>
    <t>Lourdes Del Carmen Ponciano Ardón</t>
  </si>
  <si>
    <t>Sthéfany Ludivina Fuentes</t>
  </si>
  <si>
    <t>Jorge Mario Santos Arana</t>
  </si>
  <si>
    <t>4/01/2019 AL 31/12/2019</t>
  </si>
  <si>
    <t>01-2019-029-AMSA</t>
  </si>
  <si>
    <t xml:space="preserve">FECHA DE VENCIMIENTO DE FACTURA </t>
  </si>
  <si>
    <t xml:space="preserve">FACTURA </t>
  </si>
  <si>
    <t xml:space="preserve">UBICACIÓN </t>
  </si>
  <si>
    <t xml:space="preserve">NOMBRE </t>
  </si>
  <si>
    <t xml:space="preserve">DURACIÓN DEL CONTRATO </t>
  </si>
  <si>
    <t xml:space="preserve">FECHA DE CONTRATO </t>
  </si>
  <si>
    <t xml:space="preserve">CONTRATO </t>
  </si>
  <si>
    <t xml:space="preserve">NIT </t>
  </si>
  <si>
    <t xml:space="preserve">NO. </t>
  </si>
  <si>
    <t xml:space="preserve">06-2019-029-AMSA </t>
  </si>
  <si>
    <t>AUTORIDAD PARA EL MANEJO SUSTENTABLE DE LA CUENCA Y DEL LAGO DE AMATITLÁN
NOMINA MENSUAL DEL RENGLÓN 029 "OTRAS REMUNERACIONES DE PERSONAL TEMPORAL"</t>
  </si>
  <si>
    <t xml:space="preserve">NOMINA MENSUAL DEL RENGLON 029 " OTRAS REMUNERACIONES DE PERSONAL TEMPORAL </t>
  </si>
  <si>
    <t>DIRECCIÓN Y COORDINACIÓN</t>
  </si>
  <si>
    <t>11130016-219-00-33-00-000-001-000-029-0115-11-0000-0000</t>
  </si>
  <si>
    <t>Sub Producto 001-001-0001</t>
  </si>
  <si>
    <t>Edwin Alexis Canteros Archila</t>
  </si>
  <si>
    <t>Control Ambiental</t>
  </si>
  <si>
    <t>Melanie Fraatz Mayorga</t>
  </si>
  <si>
    <t>Julio Roberto Juárez Pernillo</t>
  </si>
  <si>
    <t>Juan Pablo Guzmán Pereira</t>
  </si>
  <si>
    <t>Ferdiner Ulises González Ortíz</t>
  </si>
  <si>
    <t xml:space="preserve">Gustavo Adolfo Mendez Garcia </t>
  </si>
  <si>
    <t>Educación Ambiental</t>
  </si>
  <si>
    <t>Lucia Isabel Aliñado Soto de González</t>
  </si>
  <si>
    <t>Cristóbal Geovany Telón Hernández</t>
  </si>
  <si>
    <t>Elfego Castellanos Gutiérrez</t>
  </si>
  <si>
    <t>Williams Roberto Urízar</t>
  </si>
  <si>
    <t>Liquidos y Solidos</t>
  </si>
  <si>
    <t>Líquidos y Sólidos</t>
  </si>
  <si>
    <t>Luz Esmérita López Del Aguila</t>
  </si>
  <si>
    <t>Rigoberto Hernández Morales</t>
  </si>
  <si>
    <t>Herbert Antonio Sinay Barrientos</t>
  </si>
  <si>
    <t>Byron Danilo Albizures Morales</t>
  </si>
  <si>
    <t>Jonatan Iván Avila Hernández</t>
  </si>
  <si>
    <t>Sólidos</t>
  </si>
  <si>
    <t>Gunther Obed Cruz Camey</t>
  </si>
  <si>
    <t>4/01/2019 AL 31/12/2067</t>
  </si>
  <si>
    <t>Ejecución de proyectos</t>
  </si>
  <si>
    <t>Yoselyn Mercedes González Roblero</t>
  </si>
  <si>
    <t>Sergio Hernan Poitán</t>
  </si>
  <si>
    <t>Felipe Aroldo De León Guzmán</t>
  </si>
  <si>
    <t>Forestal</t>
  </si>
  <si>
    <t>Agustin Chinchilla Dieguez</t>
  </si>
  <si>
    <t>Juan Antonio Hernandez Barrientos</t>
  </si>
  <si>
    <t>Nancy Esmeralda Flores Solares</t>
  </si>
  <si>
    <t xml:space="preserve">Forestal </t>
  </si>
  <si>
    <t xml:space="preserve">Evaluación y Seguimiento </t>
  </si>
  <si>
    <t>DEVENGADO</t>
  </si>
  <si>
    <t xml:space="preserve">NO VENCEN </t>
  </si>
  <si>
    <t>FACTURA</t>
  </si>
  <si>
    <t>43-2019-029-AMSA</t>
  </si>
  <si>
    <t>30-2019-029-AMSA</t>
  </si>
  <si>
    <t>20-2019-029-AMSA</t>
  </si>
  <si>
    <t>34-2019-029-AMSA</t>
  </si>
  <si>
    <t>50-2019-029-AMSA</t>
  </si>
  <si>
    <t>19-2019-029-AMSA</t>
  </si>
  <si>
    <t>17-2019-029-AMSA</t>
  </si>
  <si>
    <t>79-2019-029-AMSA</t>
  </si>
  <si>
    <t>69-2019-029-AMSA</t>
  </si>
  <si>
    <t>38-2019-029-AMSA</t>
  </si>
  <si>
    <t>40-2019-029-AMSA</t>
  </si>
  <si>
    <t>52-2019-029-AMSA</t>
  </si>
  <si>
    <t>47-2019-029-AMSA</t>
  </si>
  <si>
    <t>23-2019-029-AMSA</t>
  </si>
  <si>
    <t>25-2019-029-AMSA</t>
  </si>
  <si>
    <t>41-2019-029-AMSA</t>
  </si>
  <si>
    <t>48-2019-029-AMSA</t>
  </si>
  <si>
    <t>05-2019-029-AMSA</t>
  </si>
  <si>
    <t>59-2019-029-AMSA</t>
  </si>
  <si>
    <t>57-2019-029-AMSA</t>
  </si>
  <si>
    <t>63-2019-029-AMSA</t>
  </si>
  <si>
    <t>67-2019-029-AMSA</t>
  </si>
  <si>
    <t>64-2019-029-AMSA</t>
  </si>
  <si>
    <t>70-2019-029-AMSA</t>
  </si>
  <si>
    <t>72-2019-029-AMSA</t>
  </si>
  <si>
    <t>71-2019-029-AMSA</t>
  </si>
  <si>
    <t>49-2019-029-AMSA</t>
  </si>
  <si>
    <t>45-2019-029-AMSA</t>
  </si>
  <si>
    <t>61-2019-029-AMSA</t>
  </si>
  <si>
    <t>74-2019-029-AMSA</t>
  </si>
  <si>
    <t>75-2019-029-AMSA</t>
  </si>
  <si>
    <t>CONTROL DE LA CALIDAD DEL AGUA</t>
  </si>
  <si>
    <t>11130016-219-00-33-00-000-002-000-029-0115-11-0000-0000</t>
  </si>
  <si>
    <t>TRATAMIENTO DE LAS AGUAS RESIDUALES A TRAVÉS DE LAS PLANTAS DE TRATAMIENTO A CARGO DE LA INSTITUCIÓN.</t>
  </si>
  <si>
    <t>Sub Producto 001-002-0001</t>
  </si>
  <si>
    <t>INFORMES DE CONTROL Y MONITOREO DE LA CALIDAD DEL AGUA DE LOS PRINCIPALES CUERPOS DE AGUA SUPERFICIALES, RESIDUALES Y DEL LAGO DE AMATITLÁN</t>
  </si>
  <si>
    <t>Sub Producto 001-002-0004</t>
  </si>
  <si>
    <t>CONTROL Y MANEJO DE LOS DESECHOS SÓLIDOS EN LA CUENCA DEL LAGO DE AMATITLÁN</t>
  </si>
  <si>
    <t>Sub Producto 001-002-0005</t>
  </si>
  <si>
    <t>Elaboró:</t>
  </si>
  <si>
    <t>Revisó:</t>
  </si>
  <si>
    <t>Vo.Bo.</t>
  </si>
  <si>
    <t>Encargado de Nómina</t>
  </si>
  <si>
    <t>AMSA</t>
  </si>
  <si>
    <t xml:space="preserve">Loida Rebeca Vásquez Zuleta </t>
  </si>
  <si>
    <t xml:space="preserve"> -TOTAL  RENGLÓN 029-</t>
  </si>
  <si>
    <t>MANEJO DE AREAS FORESTALES</t>
  </si>
  <si>
    <t>CONTROL DE LA EROSIÓN DE SUELOS Y DE LA SEDIMENTACIÓN</t>
  </si>
  <si>
    <t>Jefe Administrativo Financiero</t>
  </si>
  <si>
    <t>Victor Anibal Lopez Aquino</t>
  </si>
  <si>
    <t>65-2019-029-AMSA</t>
  </si>
  <si>
    <t>Total Factura</t>
  </si>
  <si>
    <t>Regimen</t>
  </si>
  <si>
    <t>Retención de I.V.A.</t>
  </si>
  <si>
    <t>Retención de I.S.R.</t>
  </si>
  <si>
    <t>CALCULO DE RETENCIONES</t>
  </si>
  <si>
    <t>Pequeño Contribuyente</t>
  </si>
  <si>
    <t>FACTURAS VENCIDAS</t>
  </si>
  <si>
    <t>Fecha</t>
  </si>
  <si>
    <t>Vencimiento de Facturas</t>
  </si>
  <si>
    <t xml:space="preserve">Sonia Maribel Coj Sabuc  </t>
  </si>
  <si>
    <t xml:space="preserve">Ruben Donis </t>
  </si>
  <si>
    <t>02/018/2019 AL 31/12/2019</t>
  </si>
  <si>
    <t>04/02/2019 AL 31/12/2019</t>
  </si>
  <si>
    <t xml:space="preserve">88-2019-029-AMSA </t>
  </si>
  <si>
    <t xml:space="preserve">Marco Tulio Zamora Escobar </t>
  </si>
  <si>
    <t xml:space="preserve">Fatima María Cabrera Aparicio </t>
  </si>
  <si>
    <t>93-2019-029-AMSA</t>
  </si>
  <si>
    <t>01/03/2019 AL 31/12/2019</t>
  </si>
  <si>
    <t>94-2019-029-AMSA</t>
  </si>
  <si>
    <t>05/03/2019 AL 31/12/2019</t>
  </si>
  <si>
    <t>96-2019-029-AMSA</t>
  </si>
  <si>
    <t>11/03/2019 AL 31/12/2019</t>
  </si>
  <si>
    <t>3606476-9</t>
  </si>
  <si>
    <t>10346277-5</t>
  </si>
  <si>
    <t>Oscar Aníbal Rivera Yong</t>
  </si>
  <si>
    <t>Asesor Recursos Humanos</t>
  </si>
  <si>
    <t xml:space="preserve">97-2019-029-AMSA </t>
  </si>
  <si>
    <t>Nancy Ivette Morales Ramirez</t>
  </si>
  <si>
    <t xml:space="preserve">Control Ambiental </t>
  </si>
  <si>
    <t>Ing. Mario Gustavo Aguilar Alemán</t>
  </si>
  <si>
    <t>Director Ejecutivo</t>
  </si>
  <si>
    <t>10/06/2019 AL 31/12/2019</t>
  </si>
  <si>
    <t xml:space="preserve">Jaquelin Abigail Alvarez Arana </t>
  </si>
  <si>
    <t>María Fernanda Pérez Cahuex</t>
  </si>
  <si>
    <t xml:space="preserve">Maricarmen Lisseth Arriaga Pérez </t>
  </si>
  <si>
    <t xml:space="preserve">Ruth Magail Grijalva Morales </t>
  </si>
  <si>
    <t xml:space="preserve">Vivian Julissa Gonzáles Elvira </t>
  </si>
  <si>
    <t>03/06/2019 AL 31/12/2019</t>
  </si>
  <si>
    <t>03/06/2019 AL 31/12/2021</t>
  </si>
  <si>
    <t>03/06/2019 AL 31/12/2022</t>
  </si>
  <si>
    <t>06/06/2019 AL 31/12/2019</t>
  </si>
  <si>
    <t xml:space="preserve">Manuel Francisco Cano Alfaro </t>
  </si>
  <si>
    <t xml:space="preserve">Jorge Alejandro Sánchez Torres </t>
  </si>
  <si>
    <t xml:space="preserve">Milton Federico Gómez Esquivel </t>
  </si>
  <si>
    <t>06/06/2019 AL 31/12/2029</t>
  </si>
  <si>
    <t xml:space="preserve">Emerson Adalberto Reyes Arrué </t>
  </si>
  <si>
    <t xml:space="preserve">Esly Priscila Castro Calderón </t>
  </si>
  <si>
    <t xml:space="preserve">Byron Estuardo Castro Archila </t>
  </si>
  <si>
    <t xml:space="preserve">María José Barrios Vega </t>
  </si>
  <si>
    <t xml:space="preserve">Marvin Samuel Carías Cano </t>
  </si>
  <si>
    <t xml:space="preserve">Javier Alejandro Samayoa Jimenez </t>
  </si>
  <si>
    <t xml:space="preserve">Alan Roberto López Bolaños </t>
  </si>
  <si>
    <t>Lesbia Elizabeth Rosales Cáceres</t>
  </si>
  <si>
    <t xml:space="preserve">Cesar Gabriel Marín Mejia </t>
  </si>
  <si>
    <t xml:space="preserve">José Manuel Ochoa Mejia </t>
  </si>
  <si>
    <t xml:space="preserve">Luis Miguel López Rivera </t>
  </si>
  <si>
    <t xml:space="preserve">Sharon Estefany Anleu Muñoz </t>
  </si>
  <si>
    <t>11/06/2019 AL 31/12/219</t>
  </si>
  <si>
    <t xml:space="preserve">Mildred Margoth Amaya Choché </t>
  </si>
  <si>
    <t xml:space="preserve">German Alexander Valezuela Martinez </t>
  </si>
  <si>
    <t xml:space="preserve">Alexandra Ixchel Contreras Castro </t>
  </si>
  <si>
    <t xml:space="preserve">Luis Rolando Yax Gómez </t>
  </si>
  <si>
    <t>11/06/2019 AL 31/12/2019</t>
  </si>
  <si>
    <t>A6</t>
  </si>
  <si>
    <t>A4</t>
  </si>
  <si>
    <t>A8</t>
  </si>
  <si>
    <t>Henry Hubert Lopez Cifuentes</t>
  </si>
  <si>
    <t>02-2019-029-AMSA</t>
  </si>
  <si>
    <t>A7</t>
  </si>
  <si>
    <t>A5</t>
  </si>
  <si>
    <t xml:space="preserve">Lucila Maria Rodriguez Mendez </t>
  </si>
  <si>
    <t>Astrid Maricela Jump Monterroso</t>
  </si>
  <si>
    <t>118-2019-029-AMSA</t>
  </si>
  <si>
    <t>119-2019-029-AMSA</t>
  </si>
  <si>
    <t>120-2019-029-AMSA</t>
  </si>
  <si>
    <t>121-2019-029-AMSA</t>
  </si>
  <si>
    <t>122-2019-029-AMSA</t>
  </si>
  <si>
    <t>102-2019-029-AMSA</t>
  </si>
  <si>
    <t>104-2019-029-AMSA</t>
  </si>
  <si>
    <t>110-2019-029-AMSA</t>
  </si>
  <si>
    <t>Direción Ejecutiva</t>
  </si>
  <si>
    <t>125-2019-029-AMSA</t>
  </si>
  <si>
    <t>6/06/2019 AL 31/12/2019</t>
  </si>
  <si>
    <t>124-2019-029-AMSA</t>
  </si>
  <si>
    <t>126-2019-029-AMSA</t>
  </si>
  <si>
    <t>123-2019-029-AMSA</t>
  </si>
  <si>
    <t>127-2019-029-AMSA</t>
  </si>
  <si>
    <t>128-2019-029-AMSA</t>
  </si>
  <si>
    <t>133-2019-029-AMSA</t>
  </si>
  <si>
    <t>12/06/2019 AL 31/12/2019</t>
  </si>
  <si>
    <t>135-2019-029-AMSA</t>
  </si>
  <si>
    <t>113-2019-029-AMSA</t>
  </si>
  <si>
    <t>116-2019-029-AMSA</t>
  </si>
  <si>
    <t>103-2019-029-AMSA</t>
  </si>
  <si>
    <t>89-2019-029-AMSA</t>
  </si>
  <si>
    <t>114-2019-029-AMSA</t>
  </si>
  <si>
    <t xml:space="preserve">Asesoría Jurídica </t>
  </si>
  <si>
    <t>132-2019-029-AMSA</t>
  </si>
  <si>
    <t>101-2019-029-AMSA</t>
  </si>
  <si>
    <t>130-2019-029-AMSA</t>
  </si>
  <si>
    <t>107-2019-029-AMSA</t>
  </si>
  <si>
    <t>108-2019-029-AMSA</t>
  </si>
  <si>
    <t>105-2019-029-AMSA</t>
  </si>
  <si>
    <t>131-2019-029-AMSA</t>
  </si>
  <si>
    <t>129-2019-029-AMSA</t>
  </si>
  <si>
    <t xml:space="preserve">Comunicación </t>
  </si>
  <si>
    <t>106-2019-029-AMSA</t>
  </si>
  <si>
    <t>109-2019-029-AMSA</t>
  </si>
  <si>
    <t>115-2019-029-AMSA</t>
  </si>
  <si>
    <t>117-2019-029-AMSA</t>
  </si>
  <si>
    <t>134-2019-029-AMSA</t>
  </si>
  <si>
    <t>A9</t>
  </si>
  <si>
    <t>Roilan Antonio Lorenzo Culajay</t>
  </si>
  <si>
    <t>NO VENCEN</t>
  </si>
  <si>
    <t>0..00</t>
  </si>
  <si>
    <t>C6</t>
  </si>
  <si>
    <t>C20</t>
  </si>
  <si>
    <t>A31</t>
  </si>
  <si>
    <t>Evaluación y Seguimiento</t>
  </si>
  <si>
    <t>76-2019-029-AMSA</t>
  </si>
  <si>
    <t>144-2019-029-AMSA</t>
  </si>
  <si>
    <t>09/07/2019 AL 31/12/2019</t>
  </si>
  <si>
    <t>142-2019-029-AMSA</t>
  </si>
  <si>
    <t>5/07/2019 AL 31/12/2019</t>
  </si>
  <si>
    <t>Linda Kristal Concoha Rivas</t>
  </si>
  <si>
    <t>9061434-8</t>
  </si>
  <si>
    <t>136-2019-029-AMSA</t>
  </si>
  <si>
    <t>Heidy Lucia López López</t>
  </si>
  <si>
    <t>138-2019-029-AMSA</t>
  </si>
  <si>
    <t>Carlos Rene Aquino Melendez</t>
  </si>
  <si>
    <t>Emerson Alexander Urias Zamora</t>
  </si>
  <si>
    <t>145-2019-029-AMSA</t>
  </si>
  <si>
    <t>9/07/2019 AL 31/12/2019</t>
  </si>
  <si>
    <t>Edilma Elizabeth Lopez Rodriguez</t>
  </si>
  <si>
    <t>146-2019-029-AMSA</t>
  </si>
  <si>
    <t>Brandon Leonel Guerra Castañaza</t>
  </si>
  <si>
    <t>A-2</t>
  </si>
  <si>
    <t>Heidi Sisniega Otero</t>
  </si>
  <si>
    <t>143-2019-029-AMSA</t>
  </si>
  <si>
    <t>Geoshua Anthony Blanco Higueros</t>
  </si>
  <si>
    <t>147-2019-029-AMSA</t>
  </si>
  <si>
    <t>10/07/2019 AL 31/12/2019</t>
  </si>
  <si>
    <t>Victor Iram Archila Estrada</t>
  </si>
  <si>
    <t>B-101</t>
  </si>
  <si>
    <t>09/07/219</t>
  </si>
  <si>
    <t>05/07/2019 AL 31/12/2019</t>
  </si>
  <si>
    <t>148-2019-029-AMSA</t>
  </si>
  <si>
    <t>CORRESPONDIENTE AL MES DE AGOSTO 2019</t>
  </si>
  <si>
    <t>A94</t>
  </si>
  <si>
    <t>230</t>
  </si>
  <si>
    <t>B2 12</t>
  </si>
  <si>
    <t>B86</t>
  </si>
  <si>
    <t>A92</t>
  </si>
  <si>
    <t>A99</t>
  </si>
  <si>
    <t xml:space="preserve"> Recursos Humanos</t>
  </si>
  <si>
    <t>B5</t>
  </si>
  <si>
    <t>C77</t>
  </si>
  <si>
    <t>A107</t>
  </si>
  <si>
    <t>B84</t>
  </si>
  <si>
    <t>A217</t>
  </si>
  <si>
    <t>C21</t>
  </si>
  <si>
    <t>A157</t>
  </si>
  <si>
    <t>A122</t>
  </si>
  <si>
    <t>B37</t>
  </si>
  <si>
    <t>B53</t>
  </si>
  <si>
    <t>A131</t>
  </si>
  <si>
    <t>B120</t>
  </si>
  <si>
    <t>C160</t>
  </si>
  <si>
    <t>A2 1</t>
  </si>
  <si>
    <t xml:space="preserve">C27 </t>
  </si>
  <si>
    <t xml:space="preserve">B5 </t>
  </si>
  <si>
    <t>A82</t>
  </si>
  <si>
    <t>A-3</t>
  </si>
  <si>
    <t>A114</t>
  </si>
  <si>
    <t>B111</t>
  </si>
  <si>
    <t>B20</t>
  </si>
  <si>
    <t>A109</t>
  </si>
  <si>
    <t>A36</t>
  </si>
  <si>
    <t>A51</t>
  </si>
  <si>
    <t>A16</t>
  </si>
  <si>
    <t>A85</t>
  </si>
  <si>
    <t>B70</t>
  </si>
  <si>
    <t>B143</t>
  </si>
  <si>
    <t>A19</t>
  </si>
  <si>
    <t>B128</t>
  </si>
  <si>
    <t>C114</t>
  </si>
  <si>
    <t>C39</t>
  </si>
  <si>
    <t>A149</t>
  </si>
  <si>
    <t>B31</t>
  </si>
  <si>
    <t>C7</t>
  </si>
  <si>
    <t>B93</t>
  </si>
  <si>
    <t>D70</t>
  </si>
  <si>
    <t>JR6</t>
  </si>
  <si>
    <t>B12</t>
  </si>
  <si>
    <t xml:space="preserve">B7 </t>
  </si>
  <si>
    <t>A56</t>
  </si>
  <si>
    <t>ROI87</t>
  </si>
  <si>
    <t>01/08/2019 AL 31/12/2019</t>
  </si>
  <si>
    <t>Melvin Gabriel Aguilar González</t>
  </si>
  <si>
    <t>151-2019-029-AMSA</t>
  </si>
  <si>
    <t>Sandra Elizabeth Chamale Chitic</t>
  </si>
  <si>
    <t>Mirza Maciel Mejia Callejas</t>
  </si>
  <si>
    <t>155-2019-029-AMSA</t>
  </si>
  <si>
    <t>150-2019-029-AMSA</t>
  </si>
  <si>
    <t>159-2019-029-AMSA</t>
  </si>
  <si>
    <t>160-2019-029-AMSA</t>
  </si>
  <si>
    <t>157-2019-029-AMSA</t>
  </si>
  <si>
    <t>158-2019-029-AMSA</t>
  </si>
  <si>
    <t>161-2019-029-AMSA</t>
  </si>
  <si>
    <t>Lleferson Josué Sandoval Anavisca</t>
  </si>
  <si>
    <t>Angel Yovanny Cordova Herrera</t>
  </si>
  <si>
    <t>Rodolfo Estuardo Miranda Argueta</t>
  </si>
  <si>
    <t>Mildred Aminta Meza Monroy de Diaz</t>
  </si>
  <si>
    <t>Coralia Judith Chavez Cosenza</t>
  </si>
  <si>
    <t>administrativo financiero</t>
  </si>
  <si>
    <t>Liquidos</t>
  </si>
  <si>
    <t>832736k</t>
  </si>
  <si>
    <t>Heberlyn Mariel Zapata Aguirre</t>
  </si>
  <si>
    <t>154-2019-029-AMSA</t>
  </si>
  <si>
    <t>A1</t>
  </si>
  <si>
    <t>B-128</t>
  </si>
  <si>
    <t>B3</t>
  </si>
  <si>
    <t>A11</t>
  </si>
  <si>
    <t>A2</t>
  </si>
  <si>
    <t>A32</t>
  </si>
  <si>
    <t>C70</t>
  </si>
  <si>
    <t>A3</t>
  </si>
  <si>
    <t>B1</t>
  </si>
  <si>
    <t>376B704D 2339586562</t>
  </si>
  <si>
    <t>D1</t>
  </si>
  <si>
    <t>A10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</si>
</sst>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Q&quot;* #,##0.00_-;\-&quot;Q&quot;* #,##0.00_-;_-&quot;Q&quot;* &quot;-&quot;??_-;_-@_-"/>
    <numFmt numFmtId="164" formatCode="&quot;Q&quot;#,##0.00"/>
    <numFmt numFmtId="165" formatCode="#,##0.00_ ;[Red]\-#,##0.00\ "/>
    <numFmt numFmtId="166" formatCode="_-[$Q-100A]* #,##0.00_-;\-[$Q-100A]* #,##0.00_-;_-[$Q-100A]* &quot;-&quot;??_-;_-@_-"/>
  </numFmts>
  <fonts count="2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1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name val="Calibri Light"/>
      <family val="2"/>
      <scheme val="major"/>
    </font>
    <font>
      <b/>
      <sz val="10"/>
      <color theme="1" tint="4.9989318521683403E-2"/>
      <name val="Calibri Light"/>
      <family val="2"/>
      <scheme val="major"/>
    </font>
    <font>
      <u/>
      <sz val="10"/>
      <color theme="10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2"/>
      <color theme="1"/>
      <name val="Arial"/>
      <family val="2"/>
    </font>
    <font>
      <sz val="10"/>
      <color indexed="8"/>
      <name val="Times New Roman"/>
      <family val="1"/>
    </font>
    <font>
      <b/>
      <sz val="14"/>
      <name val="Arial"/>
      <family val="2"/>
    </font>
    <font>
      <b/>
      <sz val="11"/>
      <name val="Arial Narrow"/>
      <family val="2"/>
    </font>
    <font>
      <sz val="10"/>
      <color theme="1"/>
      <name val="Tahoma"/>
      <family val="2"/>
    </font>
    <font>
      <sz val="12"/>
      <color theme="1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9"/>
      <name val="Calibri Light"/>
      <family val="2"/>
      <scheme val="major"/>
    </font>
    <font>
      <b/>
      <sz val="10"/>
      <color rgb="FFFF0000"/>
      <name val="Calibri Light"/>
      <family val="2"/>
      <scheme val="maj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Calibri Light"/>
      <family val="2"/>
      <scheme val="major"/>
    </font>
    <font>
      <sz val="9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2" fillId="0" borderId="0"/>
    <xf numFmtId="0" fontId="3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66">
    <xf numFmtId="0" fontId="0" fillId="0" borderId="0" xfId="0"/>
    <xf numFmtId="0" fontId="7" fillId="3" borderId="0" xfId="2" applyFont="1" applyFill="1" applyBorder="1" applyAlignment="1">
      <alignment horizontal="center"/>
    </xf>
    <xf numFmtId="0" fontId="8" fillId="3" borderId="0" xfId="0" applyNumberFormat="1" applyFont="1" applyFill="1" applyAlignment="1">
      <alignment horizontal="center" wrapText="1"/>
    </xf>
    <xf numFmtId="0" fontId="7" fillId="3" borderId="0" xfId="3" applyNumberFormat="1" applyFont="1" applyFill="1" applyBorder="1" applyAlignment="1">
      <alignment horizontal="left" vertical="center" wrapText="1"/>
    </xf>
    <xf numFmtId="0" fontId="9" fillId="3" borderId="0" xfId="3" applyNumberFormat="1" applyFont="1" applyFill="1" applyBorder="1" applyAlignment="1">
      <alignment horizontal="left" vertical="center" wrapText="1"/>
    </xf>
    <xf numFmtId="49" fontId="7" fillId="3" borderId="0" xfId="1" applyNumberFormat="1" applyFont="1" applyFill="1" applyBorder="1" applyAlignment="1">
      <alignment horizontal="center" vertical="center" wrapText="1"/>
    </xf>
    <xf numFmtId="44" fontId="7" fillId="3" borderId="0" xfId="5" applyNumberFormat="1" applyFont="1" applyFill="1" applyBorder="1" applyAlignment="1">
      <alignment horizontal="center" vertical="center" wrapText="1"/>
    </xf>
    <xf numFmtId="164" fontId="8" fillId="3" borderId="1" xfId="0" applyNumberFormat="1" applyFont="1" applyFill="1" applyBorder="1"/>
    <xf numFmtId="0" fontId="8" fillId="3" borderId="0" xfId="0" applyFont="1" applyFill="1"/>
    <xf numFmtId="0" fontId="12" fillId="3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164" fontId="5" fillId="3" borderId="1" xfId="5" applyNumberFormat="1" applyFont="1" applyFill="1" applyBorder="1" applyAlignment="1">
      <alignment horizontal="center" vertical="center"/>
    </xf>
    <xf numFmtId="0" fontId="13" fillId="3" borderId="0" xfId="0" applyNumberFormat="1" applyFont="1" applyFill="1"/>
    <xf numFmtId="0" fontId="14" fillId="3" borderId="0" xfId="0" applyFont="1" applyFill="1" applyAlignment="1">
      <alignment vertical="top" wrapText="1"/>
    </xf>
    <xf numFmtId="0" fontId="14" fillId="3" borderId="0" xfId="0" applyFont="1" applyFill="1" applyBorder="1" applyAlignment="1">
      <alignment vertical="top" wrapText="1"/>
    </xf>
    <xf numFmtId="49" fontId="15" fillId="3" borderId="0" xfId="1" applyNumberFormat="1" applyFont="1" applyFill="1" applyBorder="1" applyAlignment="1">
      <alignment horizontal="center" vertical="center"/>
    </xf>
    <xf numFmtId="49" fontId="5" fillId="3" borderId="0" xfId="1" applyNumberFormat="1" applyFont="1" applyFill="1" applyBorder="1" applyAlignment="1">
      <alignment horizontal="center" vertical="center"/>
    </xf>
    <xf numFmtId="49" fontId="16" fillId="3" borderId="0" xfId="3" applyNumberFormat="1" applyFont="1" applyFill="1" applyBorder="1" applyAlignment="1">
      <alignment vertical="center"/>
    </xf>
    <xf numFmtId="0" fontId="17" fillId="3" borderId="5" xfId="0" applyNumberFormat="1" applyFont="1" applyFill="1" applyBorder="1"/>
    <xf numFmtId="49" fontId="16" fillId="3" borderId="5" xfId="3" applyNumberFormat="1" applyFont="1" applyFill="1" applyBorder="1" applyAlignment="1">
      <alignment vertical="center"/>
    </xf>
    <xf numFmtId="0" fontId="16" fillId="3" borderId="0" xfId="3" applyFont="1" applyFill="1" applyBorder="1" applyAlignment="1">
      <alignment horizontal="right" vertical="center"/>
    </xf>
    <xf numFmtId="0" fontId="0" fillId="3" borderId="0" xfId="0" applyFill="1"/>
    <xf numFmtId="0" fontId="18" fillId="3" borderId="0" xfId="0" applyFont="1" applyFill="1"/>
    <xf numFmtId="49" fontId="16" fillId="3" borderId="0" xfId="3" applyNumberFormat="1" applyFont="1" applyFill="1" applyBorder="1" applyAlignment="1">
      <alignment horizontal="center" vertical="center"/>
    </xf>
    <xf numFmtId="0" fontId="16" fillId="3" borderId="0" xfId="3" applyFont="1" applyFill="1" applyBorder="1" applyAlignment="1">
      <alignment vertical="center"/>
    </xf>
    <xf numFmtId="44" fontId="0" fillId="3" borderId="0" xfId="5" applyFont="1" applyFill="1"/>
    <xf numFmtId="0" fontId="0" fillId="3" borderId="0" xfId="0" applyNumberFormat="1" applyFill="1"/>
    <xf numFmtId="0" fontId="0" fillId="3" borderId="0" xfId="0" applyFill="1" applyAlignment="1">
      <alignment horizontal="center"/>
    </xf>
    <xf numFmtId="0" fontId="7" fillId="3" borderId="0" xfId="3" applyFont="1" applyFill="1" applyAlignment="1">
      <alignment horizontal="center" vertical="center"/>
    </xf>
    <xf numFmtId="0" fontId="7" fillId="3" borderId="0" xfId="3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5" fontId="8" fillId="3" borderId="1" xfId="0" applyNumberFormat="1" applyFont="1" applyFill="1" applyBorder="1"/>
    <xf numFmtId="14" fontId="8" fillId="3" borderId="1" xfId="0" applyNumberFormat="1" applyFont="1" applyFill="1" applyBorder="1"/>
    <xf numFmtId="164" fontId="12" fillId="3" borderId="7" xfId="0" applyNumberFormat="1" applyFont="1" applyFill="1" applyBorder="1"/>
    <xf numFmtId="0" fontId="8" fillId="3" borderId="7" xfId="0" applyFont="1" applyFill="1" applyBorder="1"/>
    <xf numFmtId="0" fontId="12" fillId="3" borderId="0" xfId="0" applyFont="1" applyFill="1"/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164" fontId="8" fillId="3" borderId="0" xfId="0" applyNumberFormat="1" applyFont="1" applyFill="1"/>
    <xf numFmtId="165" fontId="8" fillId="3" borderId="0" xfId="0" applyNumberFormat="1" applyFont="1" applyFill="1"/>
    <xf numFmtId="0" fontId="12" fillId="3" borderId="0" xfId="0" applyFont="1" applyFill="1" applyBorder="1"/>
    <xf numFmtId="164" fontId="12" fillId="3" borderId="0" xfId="0" applyNumberFormat="1" applyFont="1" applyFill="1" applyBorder="1"/>
    <xf numFmtId="0" fontId="8" fillId="3" borderId="0" xfId="0" applyFont="1" applyFill="1" applyAlignment="1">
      <alignment wrapText="1"/>
    </xf>
    <xf numFmtId="0" fontId="7" fillId="3" borderId="0" xfId="2" applyFont="1" applyFill="1" applyBorder="1" applyAlignment="1">
      <alignment vertical="center"/>
    </xf>
    <xf numFmtId="164" fontId="12" fillId="3" borderId="0" xfId="0" applyNumberFormat="1" applyFont="1" applyFill="1"/>
    <xf numFmtId="0" fontId="5" fillId="3" borderId="0" xfId="3" applyFont="1" applyFill="1" applyBorder="1" applyAlignment="1">
      <alignment vertical="center"/>
    </xf>
    <xf numFmtId="164" fontId="12" fillId="3" borderId="8" xfId="0" applyNumberFormat="1" applyFont="1" applyFill="1" applyBorder="1"/>
    <xf numFmtId="0" fontId="7" fillId="3" borderId="0" xfId="2" applyFont="1" applyFill="1" applyBorder="1" applyAlignment="1">
      <alignment horizontal="left" vertical="center"/>
    </xf>
    <xf numFmtId="164" fontId="8" fillId="3" borderId="0" xfId="0" applyNumberFormat="1" applyFont="1" applyFill="1" applyBorder="1"/>
    <xf numFmtId="0" fontId="6" fillId="3" borderId="0" xfId="3" applyFont="1" applyFill="1" applyBorder="1" applyAlignment="1">
      <alignment vertical="center"/>
    </xf>
    <xf numFmtId="164" fontId="19" fillId="3" borderId="1" xfId="0" applyNumberFormat="1" applyFont="1" applyFill="1" applyBorder="1"/>
    <xf numFmtId="0" fontId="20" fillId="3" borderId="1" xfId="0" applyFont="1" applyFill="1" applyBorder="1"/>
    <xf numFmtId="49" fontId="8" fillId="3" borderId="0" xfId="0" applyNumberFormat="1" applyFont="1" applyFill="1"/>
    <xf numFmtId="44" fontId="5" fillId="3" borderId="0" xfId="5" applyNumberFormat="1" applyFont="1" applyFill="1" applyBorder="1" applyAlignment="1">
      <alignment horizontal="center" vertical="center"/>
    </xf>
    <xf numFmtId="44" fontId="5" fillId="3" borderId="5" xfId="5" applyNumberFormat="1" applyFont="1" applyFill="1" applyBorder="1" applyAlignment="1">
      <alignment vertical="center"/>
    </xf>
    <xf numFmtId="44" fontId="13" fillId="3" borderId="0" xfId="5" applyNumberFormat="1" applyFont="1" applyFill="1"/>
    <xf numFmtId="0" fontId="8" fillId="3" borderId="0" xfId="0" applyFont="1" applyFill="1" applyBorder="1"/>
    <xf numFmtId="0" fontId="9" fillId="3" borderId="0" xfId="1" applyNumberFormat="1" applyFont="1" applyFill="1" applyBorder="1" applyAlignment="1">
      <alignment horizontal="center" vertical="center"/>
    </xf>
    <xf numFmtId="14" fontId="8" fillId="3" borderId="0" xfId="0" applyNumberFormat="1" applyFont="1" applyFill="1" applyBorder="1" applyAlignment="1">
      <alignment horizontal="center"/>
    </xf>
    <xf numFmtId="0" fontId="8" fillId="3" borderId="0" xfId="0" applyFont="1" applyFill="1" applyBorder="1" applyAlignment="1">
      <alignment horizontal="left" vertical="center"/>
    </xf>
    <xf numFmtId="0" fontId="9" fillId="3" borderId="0" xfId="2" applyFont="1" applyFill="1" applyBorder="1" applyAlignment="1">
      <alignment vertical="center"/>
    </xf>
    <xf numFmtId="164" fontId="8" fillId="3" borderId="6" xfId="0" applyNumberFormat="1" applyFont="1" applyFill="1" applyBorder="1"/>
    <xf numFmtId="0" fontId="8" fillId="3" borderId="6" xfId="0" applyFont="1" applyFill="1" applyBorder="1" applyAlignment="1">
      <alignment horizontal="center" vertical="center" wrapText="1"/>
    </xf>
    <xf numFmtId="165" fontId="8" fillId="3" borderId="6" xfId="0" applyNumberFormat="1" applyFont="1" applyFill="1" applyBorder="1"/>
    <xf numFmtId="14" fontId="8" fillId="3" borderId="6" xfId="0" applyNumberFormat="1" applyFont="1" applyFill="1" applyBorder="1" applyAlignment="1">
      <alignment horizontal="center"/>
    </xf>
    <xf numFmtId="14" fontId="8" fillId="3" borderId="0" xfId="0" applyNumberFormat="1" applyFont="1" applyFill="1" applyBorder="1"/>
    <xf numFmtId="0" fontId="8" fillId="3" borderId="8" xfId="0" applyFont="1" applyFill="1" applyBorder="1"/>
    <xf numFmtId="0" fontId="8" fillId="3" borderId="0" xfId="0" applyFont="1" applyFill="1" applyBorder="1" applyAlignment="1">
      <alignment horizontal="center" vertical="center" wrapText="1"/>
    </xf>
    <xf numFmtId="165" fontId="8" fillId="3" borderId="0" xfId="0" applyNumberFormat="1" applyFont="1" applyFill="1" applyBorder="1"/>
    <xf numFmtId="166" fontId="12" fillId="3" borderId="0" xfId="0" applyNumberFormat="1" applyFont="1" applyFill="1"/>
    <xf numFmtId="0" fontId="8" fillId="3" borderId="0" xfId="0" applyFont="1" applyFill="1" applyAlignment="1">
      <alignment horizontal="center"/>
    </xf>
    <xf numFmtId="166" fontId="8" fillId="3" borderId="0" xfId="0" applyNumberFormat="1" applyFont="1" applyFill="1"/>
    <xf numFmtId="0" fontId="8" fillId="3" borderId="1" xfId="0" applyFont="1" applyFill="1" applyBorder="1"/>
    <xf numFmtId="14" fontId="8" fillId="3" borderId="1" xfId="0" applyNumberFormat="1" applyFont="1" applyFill="1" applyBorder="1" applyAlignment="1">
      <alignment horizontal="center"/>
    </xf>
    <xf numFmtId="0" fontId="8" fillId="3" borderId="0" xfId="0" applyFont="1" applyFill="1" applyBorder="1" applyAlignment="1">
      <alignment wrapText="1"/>
    </xf>
    <xf numFmtId="0" fontId="9" fillId="3" borderId="1" xfId="1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vertical="center"/>
    </xf>
    <xf numFmtId="164" fontId="8" fillId="3" borderId="1" xfId="0" applyNumberFormat="1" applyFont="1" applyFill="1" applyBorder="1" applyAlignment="1">
      <alignment horizontal="right" vertical="center"/>
    </xf>
    <xf numFmtId="49" fontId="8" fillId="3" borderId="1" xfId="0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left" vertical="center"/>
    </xf>
    <xf numFmtId="0" fontId="24" fillId="3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left"/>
    </xf>
    <xf numFmtId="166" fontId="8" fillId="3" borderId="0" xfId="0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left"/>
    </xf>
    <xf numFmtId="0" fontId="9" fillId="3" borderId="1" xfId="2" applyFont="1" applyFill="1" applyBorder="1" applyAlignment="1">
      <alignment horizontal="left" vertical="center"/>
    </xf>
    <xf numFmtId="0" fontId="8" fillId="3" borderId="1" xfId="0" applyFont="1" applyFill="1" applyBorder="1" applyAlignment="1">
      <alignment vertical="center"/>
    </xf>
    <xf numFmtId="164" fontId="8" fillId="3" borderId="0" xfId="0" applyNumberFormat="1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 vertical="center"/>
    </xf>
    <xf numFmtId="0" fontId="9" fillId="3" borderId="1" xfId="2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/>
    </xf>
    <xf numFmtId="0" fontId="9" fillId="3" borderId="1" xfId="3" applyNumberFormat="1" applyFont="1" applyFill="1" applyBorder="1" applyAlignment="1">
      <alignment horizontal="left" vertical="center"/>
    </xf>
    <xf numFmtId="164" fontId="8" fillId="3" borderId="1" xfId="0" applyNumberFormat="1" applyFont="1" applyFill="1" applyBorder="1" applyAlignment="1"/>
    <xf numFmtId="4" fontId="8" fillId="3" borderId="1" xfId="0" applyNumberFormat="1" applyFont="1" applyFill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horizontal="center" vertical="center" wrapText="1"/>
    </xf>
    <xf numFmtId="0" fontId="9" fillId="3" borderId="1" xfId="3" applyNumberFormat="1" applyFont="1" applyFill="1" applyBorder="1" applyAlignment="1">
      <alignment horizontal="center" vertical="center"/>
    </xf>
    <xf numFmtId="0" fontId="9" fillId="3" borderId="13" xfId="1" applyNumberFormat="1" applyFont="1" applyFill="1" applyBorder="1" applyAlignment="1">
      <alignment horizontal="center" vertical="center"/>
    </xf>
    <xf numFmtId="0" fontId="8" fillId="3" borderId="13" xfId="0" applyFont="1" applyFill="1" applyBorder="1"/>
    <xf numFmtId="14" fontId="8" fillId="3" borderId="13" xfId="0" applyNumberFormat="1" applyFont="1" applyFill="1" applyBorder="1" applyAlignment="1">
      <alignment horizontal="center"/>
    </xf>
    <xf numFmtId="0" fontId="8" fillId="3" borderId="13" xfId="0" applyFont="1" applyFill="1" applyBorder="1" applyAlignment="1">
      <alignment horizontal="left" vertical="center"/>
    </xf>
    <xf numFmtId="0" fontId="9" fillId="3" borderId="13" xfId="2" applyFont="1" applyFill="1" applyBorder="1" applyAlignment="1">
      <alignment horizontal="left" vertical="center"/>
    </xf>
    <xf numFmtId="164" fontId="8" fillId="3" borderId="13" xfId="0" applyNumberFormat="1" applyFont="1" applyFill="1" applyBorder="1"/>
    <xf numFmtId="0" fontId="8" fillId="3" borderId="13" xfId="0" applyFont="1" applyFill="1" applyBorder="1" applyAlignment="1">
      <alignment horizontal="center"/>
    </xf>
    <xf numFmtId="14" fontId="8" fillId="3" borderId="13" xfId="0" applyNumberFormat="1" applyFont="1" applyFill="1" applyBorder="1"/>
    <xf numFmtId="0" fontId="9" fillId="3" borderId="2" xfId="2" applyFont="1" applyFill="1" applyBorder="1" applyAlignment="1">
      <alignment vertical="center"/>
    </xf>
    <xf numFmtId="164" fontId="9" fillId="3" borderId="1" xfId="1" applyNumberFormat="1" applyFont="1" applyFill="1" applyBorder="1" applyAlignment="1">
      <alignment horizontal="right" vertical="center"/>
    </xf>
    <xf numFmtId="164" fontId="8" fillId="3" borderId="1" xfId="0" applyNumberFormat="1" applyFont="1" applyFill="1" applyBorder="1" applyAlignment="1">
      <alignment horizontal="right"/>
    </xf>
    <xf numFmtId="0" fontId="16" fillId="3" borderId="0" xfId="3" applyFont="1" applyFill="1" applyBorder="1" applyAlignment="1">
      <alignment horizontal="center" vertical="center"/>
    </xf>
    <xf numFmtId="0" fontId="16" fillId="3" borderId="6" xfId="3" applyFont="1" applyFill="1" applyBorder="1" applyAlignment="1">
      <alignment horizontal="center" vertical="center"/>
    </xf>
    <xf numFmtId="0" fontId="11" fillId="3" borderId="0" xfId="4" applyFont="1" applyFill="1" applyBorder="1" applyAlignment="1">
      <alignment horizontal="center" vertical="center" wrapText="1"/>
    </xf>
    <xf numFmtId="0" fontId="7" fillId="3" borderId="0" xfId="2" applyFont="1" applyFill="1" applyBorder="1" applyAlignment="1">
      <alignment horizontal="center" vertical="center"/>
    </xf>
    <xf numFmtId="0" fontId="7" fillId="3" borderId="0" xfId="3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 wrapText="1"/>
    </xf>
    <xf numFmtId="0" fontId="12" fillId="3" borderId="0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wrapText="1"/>
    </xf>
    <xf numFmtId="0" fontId="12" fillId="4" borderId="1" xfId="0" applyFont="1" applyFill="1" applyBorder="1" applyAlignment="1">
      <alignment vertical="center"/>
    </xf>
    <xf numFmtId="0" fontId="12" fillId="4" borderId="1" xfId="0" applyFont="1" applyFill="1" applyBorder="1" applyAlignment="1">
      <alignment horizontal="center" vertical="center" wrapText="1"/>
    </xf>
    <xf numFmtId="0" fontId="25" fillId="3" borderId="1" xfId="0" applyFont="1" applyFill="1" applyBorder="1"/>
    <xf numFmtId="0" fontId="26" fillId="3" borderId="1" xfId="1" applyNumberFormat="1" applyFont="1" applyFill="1" applyBorder="1" applyAlignment="1">
      <alignment horizontal="center"/>
    </xf>
    <xf numFmtId="14" fontId="25" fillId="3" borderId="1" xfId="0" applyNumberFormat="1" applyFont="1" applyFill="1" applyBorder="1" applyAlignment="1">
      <alignment horizontal="center"/>
    </xf>
    <xf numFmtId="0" fontId="25" fillId="3" borderId="1" xfId="0" applyFont="1" applyFill="1" applyBorder="1" applyAlignment="1">
      <alignment horizontal="center"/>
    </xf>
    <xf numFmtId="0" fontId="26" fillId="3" borderId="2" xfId="2" applyFont="1" applyFill="1" applyBorder="1" applyAlignment="1">
      <alignment horizontal="center"/>
    </xf>
    <xf numFmtId="164" fontId="25" fillId="3" borderId="1" xfId="0" applyNumberFormat="1" applyFont="1" applyFill="1" applyBorder="1"/>
    <xf numFmtId="0" fontId="25" fillId="3" borderId="1" xfId="0" applyFont="1" applyFill="1" applyBorder="1" applyAlignment="1">
      <alignment horizontal="center" wrapText="1"/>
    </xf>
    <xf numFmtId="0" fontId="7" fillId="3" borderId="2" xfId="3" applyFont="1" applyFill="1" applyBorder="1" applyAlignment="1">
      <alignment horizontal="center" vertical="center" wrapText="1"/>
    </xf>
    <xf numFmtId="0" fontId="7" fillId="3" borderId="3" xfId="3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center" vertical="center" wrapText="1"/>
    </xf>
    <xf numFmtId="0" fontId="16" fillId="3" borderId="0" xfId="3" applyFont="1" applyFill="1" applyBorder="1" applyAlignment="1">
      <alignment horizontal="center" vertical="center"/>
    </xf>
    <xf numFmtId="49" fontId="5" fillId="3" borderId="2" xfId="1" applyNumberFormat="1" applyFont="1" applyFill="1" applyBorder="1" applyAlignment="1">
      <alignment horizontal="center" vertical="center" wrapText="1"/>
    </xf>
    <xf numFmtId="49" fontId="5" fillId="3" borderId="4" xfId="1" applyNumberFormat="1" applyFont="1" applyFill="1" applyBorder="1" applyAlignment="1">
      <alignment horizontal="center" vertical="center" wrapText="1"/>
    </xf>
    <xf numFmtId="0" fontId="7" fillId="3" borderId="5" xfId="3" applyFont="1" applyFill="1" applyBorder="1" applyAlignment="1">
      <alignment horizontal="center" vertical="center"/>
    </xf>
    <xf numFmtId="0" fontId="16" fillId="3" borderId="6" xfId="3" applyFont="1" applyFill="1" applyBorder="1" applyAlignment="1">
      <alignment horizontal="center" vertical="center"/>
    </xf>
    <xf numFmtId="0" fontId="23" fillId="3" borderId="0" xfId="0" applyFont="1" applyFill="1" applyAlignment="1">
      <alignment horizontal="center" vertical="center"/>
    </xf>
    <xf numFmtId="0" fontId="6" fillId="3" borderId="2" xfId="3" applyFont="1" applyFill="1" applyBorder="1" applyAlignment="1">
      <alignment horizontal="center" vertical="center"/>
    </xf>
    <xf numFmtId="0" fontId="6" fillId="3" borderId="3" xfId="3" applyFont="1" applyFill="1" applyBorder="1" applyAlignment="1">
      <alignment horizontal="center" vertical="center"/>
    </xf>
    <xf numFmtId="0" fontId="6" fillId="3" borderId="4" xfId="3" applyFont="1" applyFill="1" applyBorder="1" applyAlignment="1">
      <alignment horizontal="center" vertical="center"/>
    </xf>
    <xf numFmtId="0" fontId="7" fillId="3" borderId="2" xfId="3" applyFont="1" applyFill="1" applyBorder="1" applyAlignment="1">
      <alignment horizontal="center" vertical="center"/>
    </xf>
    <xf numFmtId="0" fontId="7" fillId="3" borderId="3" xfId="3" applyFont="1" applyFill="1" applyBorder="1" applyAlignment="1">
      <alignment horizontal="center" vertical="center"/>
    </xf>
    <xf numFmtId="0" fontId="7" fillId="3" borderId="4" xfId="3" applyFont="1" applyFill="1" applyBorder="1" applyAlignment="1">
      <alignment horizontal="center" vertical="center"/>
    </xf>
    <xf numFmtId="0" fontId="10" fillId="3" borderId="0" xfId="4" applyFont="1" applyFill="1" applyBorder="1" applyAlignment="1">
      <alignment horizontal="center" vertical="center" wrapText="1"/>
    </xf>
    <xf numFmtId="0" fontId="11" fillId="3" borderId="0" xfId="4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/>
    </xf>
    <xf numFmtId="0" fontId="7" fillId="3" borderId="0" xfId="2" applyFont="1" applyFill="1" applyBorder="1" applyAlignment="1">
      <alignment horizontal="center" vertical="center"/>
    </xf>
    <xf numFmtId="0" fontId="7" fillId="3" borderId="0" xfId="3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7" fillId="3" borderId="5" xfId="3" applyFont="1" applyFill="1" applyBorder="1" applyAlignment="1">
      <alignment horizontal="center" vertical="center" wrapText="1"/>
    </xf>
    <xf numFmtId="0" fontId="7" fillId="3" borderId="0" xfId="3" applyFont="1" applyFill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5" fillId="3" borderId="2" xfId="3" applyFont="1" applyFill="1" applyBorder="1" applyAlignment="1">
      <alignment horizontal="center" vertical="center"/>
    </xf>
    <xf numFmtId="0" fontId="5" fillId="3" borderId="3" xfId="3" applyFont="1" applyFill="1" applyBorder="1" applyAlignment="1">
      <alignment horizontal="center" vertical="center"/>
    </xf>
    <xf numFmtId="0" fontId="5" fillId="3" borderId="4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/>
    </xf>
    <xf numFmtId="0" fontId="7" fillId="3" borderId="6" xfId="3" applyFont="1" applyFill="1" applyBorder="1" applyAlignment="1">
      <alignment horizontal="center" vertical="center" wrapText="1"/>
    </xf>
  </cellXfs>
  <cellStyles count="7">
    <cellStyle name="Énfasis2" xfId="1" builtinId="33"/>
    <cellStyle name="Hipervínculo" xfId="4" builtinId="8"/>
    <cellStyle name="Moneda" xfId="5" builtinId="4"/>
    <cellStyle name="Moneda 2" xfId="6"/>
    <cellStyle name="Normal" xfId="0" builtinId="0"/>
    <cellStyle name="Normal 2" xfId="3"/>
    <cellStyle name="Normal_jacki 031-029-021-022_POR DIVISIÓN FUNCIONAL JACKI3 28-05-2010 " xfId="2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53"/>
      <tableStyleElement type="headerRow" dxfId="52"/>
    </tableStyle>
  </tableStyles>
  <colors>
    <mruColors>
      <color rgb="FFA6D8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15</xdr:row>
      <xdr:rowOff>0</xdr:rowOff>
    </xdr:from>
    <xdr:ext cx="184731" cy="264560"/>
    <xdr:sp macro="" textlink="">
      <xdr:nvSpPr>
        <xdr:cNvPr id="2" name="1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15</xdr:row>
      <xdr:rowOff>0</xdr:rowOff>
    </xdr:from>
    <xdr:ext cx="184731" cy="264560"/>
    <xdr:sp macro="" textlink="">
      <xdr:nvSpPr>
        <xdr:cNvPr id="3" name="2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15</xdr:row>
      <xdr:rowOff>0</xdr:rowOff>
    </xdr:from>
    <xdr:ext cx="184731" cy="264560"/>
    <xdr:sp macro="" textlink="">
      <xdr:nvSpPr>
        <xdr:cNvPr id="4" name="3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15</xdr:row>
      <xdr:rowOff>0</xdr:rowOff>
    </xdr:from>
    <xdr:ext cx="184731" cy="264560"/>
    <xdr:sp macro="" textlink="">
      <xdr:nvSpPr>
        <xdr:cNvPr id="5" name="1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15</xdr:row>
      <xdr:rowOff>0</xdr:rowOff>
    </xdr:from>
    <xdr:ext cx="184731" cy="264560"/>
    <xdr:sp macro="" textlink="">
      <xdr:nvSpPr>
        <xdr:cNvPr id="6" name="1 CuadroTexto"/>
        <xdr:cNvSpPr txBox="1"/>
      </xdr:nvSpPr>
      <xdr:spPr>
        <a:xfrm>
          <a:off x="4572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19</xdr:row>
      <xdr:rowOff>0</xdr:rowOff>
    </xdr:from>
    <xdr:ext cx="184731" cy="264560"/>
    <xdr:sp macro="" textlink="">
      <xdr:nvSpPr>
        <xdr:cNvPr id="7" name="1 CuadroTexto"/>
        <xdr:cNvSpPr txBox="1"/>
      </xdr:nvSpPr>
      <xdr:spPr>
        <a:xfrm>
          <a:off x="457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19</xdr:row>
      <xdr:rowOff>0</xdr:rowOff>
    </xdr:from>
    <xdr:ext cx="184731" cy="264560"/>
    <xdr:sp macro="" textlink="">
      <xdr:nvSpPr>
        <xdr:cNvPr id="8" name="1 CuadroTexto"/>
        <xdr:cNvSpPr txBox="1"/>
      </xdr:nvSpPr>
      <xdr:spPr>
        <a:xfrm>
          <a:off x="4572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 editAs="oneCell">
    <xdr:from>
      <xdr:col>8</xdr:col>
      <xdr:colOff>131078</xdr:colOff>
      <xdr:row>0</xdr:row>
      <xdr:rowOff>0</xdr:rowOff>
    </xdr:from>
    <xdr:to>
      <xdr:col>8</xdr:col>
      <xdr:colOff>1082291</xdr:colOff>
      <xdr:row>7</xdr:row>
      <xdr:rowOff>5352</xdr:rowOff>
    </xdr:to>
    <xdr:pic>
      <xdr:nvPicPr>
        <xdr:cNvPr id="9" name="4 Imagen" descr="Logo_Amsa_1.jpg"/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 l="11892" r="12432"/>
        <a:stretch>
          <a:fillRect/>
        </a:stretch>
      </xdr:blipFill>
      <xdr:spPr bwMode="auto">
        <a:xfrm>
          <a:off x="9769679" y="0"/>
          <a:ext cx="950412" cy="1141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80</xdr:row>
      <xdr:rowOff>0</xdr:rowOff>
    </xdr:from>
    <xdr:ext cx="184731" cy="264560"/>
    <xdr:sp macro="" textlink="">
      <xdr:nvSpPr>
        <xdr:cNvPr id="12" name="1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84</xdr:row>
      <xdr:rowOff>0</xdr:rowOff>
    </xdr:from>
    <xdr:ext cx="184731" cy="264560"/>
    <xdr:sp macro="" textlink="">
      <xdr:nvSpPr>
        <xdr:cNvPr id="13" name="2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84</xdr:row>
      <xdr:rowOff>0</xdr:rowOff>
    </xdr:from>
    <xdr:ext cx="184731" cy="264560"/>
    <xdr:sp macro="" textlink="">
      <xdr:nvSpPr>
        <xdr:cNvPr id="14" name="3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84</xdr:row>
      <xdr:rowOff>0</xdr:rowOff>
    </xdr:from>
    <xdr:ext cx="184731" cy="264560"/>
    <xdr:sp macro="" textlink="">
      <xdr:nvSpPr>
        <xdr:cNvPr id="15" name="1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84</xdr:row>
      <xdr:rowOff>0</xdr:rowOff>
    </xdr:from>
    <xdr:ext cx="184731" cy="264560"/>
    <xdr:sp macro="" textlink="">
      <xdr:nvSpPr>
        <xdr:cNvPr id="16" name="1 CuadroTexto"/>
        <xdr:cNvSpPr txBox="1"/>
      </xdr:nvSpPr>
      <xdr:spPr>
        <a:xfrm>
          <a:off x="83820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114</xdr:row>
      <xdr:rowOff>0</xdr:rowOff>
    </xdr:from>
    <xdr:ext cx="184731" cy="264560"/>
    <xdr:sp macro="" textlink="">
      <xdr:nvSpPr>
        <xdr:cNvPr id="17" name="1 CuadroTexto"/>
        <xdr:cNvSpPr txBox="1"/>
      </xdr:nvSpPr>
      <xdr:spPr>
        <a:xfrm>
          <a:off x="83820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115</xdr:row>
      <xdr:rowOff>0</xdr:rowOff>
    </xdr:from>
    <xdr:ext cx="184731" cy="264560"/>
    <xdr:sp macro="" textlink="">
      <xdr:nvSpPr>
        <xdr:cNvPr id="18" name="1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126</xdr:row>
      <xdr:rowOff>0</xdr:rowOff>
    </xdr:from>
    <xdr:ext cx="184731" cy="264560"/>
    <xdr:sp macro="" textlink="">
      <xdr:nvSpPr>
        <xdr:cNvPr id="19" name="2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126</xdr:row>
      <xdr:rowOff>0</xdr:rowOff>
    </xdr:from>
    <xdr:ext cx="184731" cy="264560"/>
    <xdr:sp macro="" textlink="">
      <xdr:nvSpPr>
        <xdr:cNvPr id="20" name="3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126</xdr:row>
      <xdr:rowOff>0</xdr:rowOff>
    </xdr:from>
    <xdr:ext cx="184731" cy="264560"/>
    <xdr:sp macro="" textlink="">
      <xdr:nvSpPr>
        <xdr:cNvPr id="21" name="1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126</xdr:row>
      <xdr:rowOff>0</xdr:rowOff>
    </xdr:from>
    <xdr:ext cx="184731" cy="264560"/>
    <xdr:sp macro="" textlink="">
      <xdr:nvSpPr>
        <xdr:cNvPr id="22" name="1 CuadroTexto"/>
        <xdr:cNvSpPr txBox="1"/>
      </xdr:nvSpPr>
      <xdr:spPr>
        <a:xfrm>
          <a:off x="838200" y="109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137</xdr:row>
      <xdr:rowOff>0</xdr:rowOff>
    </xdr:from>
    <xdr:ext cx="184731" cy="264560"/>
    <xdr:sp macro="" textlink="">
      <xdr:nvSpPr>
        <xdr:cNvPr id="23" name="2 CuadroTexto"/>
        <xdr:cNvSpPr txBox="1"/>
      </xdr:nvSpPr>
      <xdr:spPr>
        <a:xfrm>
          <a:off x="5876925" y="2113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137</xdr:row>
      <xdr:rowOff>0</xdr:rowOff>
    </xdr:from>
    <xdr:ext cx="184731" cy="264560"/>
    <xdr:sp macro="" textlink="">
      <xdr:nvSpPr>
        <xdr:cNvPr id="24" name="3 CuadroTexto"/>
        <xdr:cNvSpPr txBox="1"/>
      </xdr:nvSpPr>
      <xdr:spPr>
        <a:xfrm>
          <a:off x="5876925" y="2113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137</xdr:row>
      <xdr:rowOff>0</xdr:rowOff>
    </xdr:from>
    <xdr:ext cx="184731" cy="264560"/>
    <xdr:sp macro="" textlink="">
      <xdr:nvSpPr>
        <xdr:cNvPr id="25" name="1 CuadroTexto"/>
        <xdr:cNvSpPr txBox="1"/>
      </xdr:nvSpPr>
      <xdr:spPr>
        <a:xfrm>
          <a:off x="5876925" y="2113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137</xdr:row>
      <xdr:rowOff>0</xdr:rowOff>
    </xdr:from>
    <xdr:ext cx="184731" cy="264560"/>
    <xdr:sp macro="" textlink="">
      <xdr:nvSpPr>
        <xdr:cNvPr id="26" name="1 CuadroTexto"/>
        <xdr:cNvSpPr txBox="1"/>
      </xdr:nvSpPr>
      <xdr:spPr>
        <a:xfrm>
          <a:off x="5876925" y="21135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55</xdr:row>
      <xdr:rowOff>0</xdr:rowOff>
    </xdr:from>
    <xdr:ext cx="184731" cy="264560"/>
    <xdr:sp macro="" textlink="">
      <xdr:nvSpPr>
        <xdr:cNvPr id="27" name="2 CuadroTexto"/>
        <xdr:cNvSpPr txBox="1"/>
      </xdr:nvSpPr>
      <xdr:spPr>
        <a:xfrm>
          <a:off x="5883519" y="23182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55</xdr:row>
      <xdr:rowOff>0</xdr:rowOff>
    </xdr:from>
    <xdr:ext cx="184731" cy="264560"/>
    <xdr:sp macro="" textlink="">
      <xdr:nvSpPr>
        <xdr:cNvPr id="28" name="3 CuadroTexto"/>
        <xdr:cNvSpPr txBox="1"/>
      </xdr:nvSpPr>
      <xdr:spPr>
        <a:xfrm>
          <a:off x="5883519" y="23182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55</xdr:row>
      <xdr:rowOff>0</xdr:rowOff>
    </xdr:from>
    <xdr:ext cx="184731" cy="264560"/>
    <xdr:sp macro="" textlink="">
      <xdr:nvSpPr>
        <xdr:cNvPr id="29" name="1 CuadroTexto"/>
        <xdr:cNvSpPr txBox="1"/>
      </xdr:nvSpPr>
      <xdr:spPr>
        <a:xfrm>
          <a:off x="5883519" y="23182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6</xdr:col>
      <xdr:colOff>0</xdr:colOff>
      <xdr:row>55</xdr:row>
      <xdr:rowOff>0</xdr:rowOff>
    </xdr:from>
    <xdr:ext cx="184731" cy="264560"/>
    <xdr:sp macro="" textlink="">
      <xdr:nvSpPr>
        <xdr:cNvPr id="30" name="1 CuadroTexto"/>
        <xdr:cNvSpPr txBox="1"/>
      </xdr:nvSpPr>
      <xdr:spPr>
        <a:xfrm>
          <a:off x="5883519" y="231823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E:\mtambito\AppData\Roaming\Microsoft\Excel\NOMINA%202017\NOMINA%20ENERO%202017\nomina%20ener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B164"/>
  <sheetViews>
    <sheetView tabSelected="1" topLeftCell="A30" zoomScale="130" zoomScaleNormal="130" workbookViewId="0">
      <selection activeCell="C47" sqref="C47"/>
    </sheetView>
  </sheetViews>
  <sheetFormatPr baseColWidth="10" defaultRowHeight="12.75" x14ac:dyDescent="0.2"/>
  <cols>
    <col min="1" max="1" width="11.42578125" style="8"/>
    <col min="2" max="2" width="7.85546875" style="8" customWidth="1"/>
    <col min="3" max="3" width="10.85546875" style="8" customWidth="1"/>
    <col min="4" max="4" width="17.5703125" style="8" customWidth="1"/>
    <col min="5" max="5" width="15.85546875" style="72" customWidth="1"/>
    <col min="6" max="6" width="24.5703125" style="72" customWidth="1"/>
    <col min="7" max="7" width="32.28515625" style="8" customWidth="1"/>
    <col min="8" max="8" width="20.42578125" style="8" customWidth="1"/>
    <col min="9" max="9" width="16.28515625" style="8" customWidth="1"/>
    <col min="10" max="10" width="16.140625" style="8" customWidth="1"/>
    <col min="11" max="11" width="4.28515625" style="8" customWidth="1"/>
    <col min="12" max="12" width="14.5703125" style="35" bestFit="1" customWidth="1"/>
    <col min="13" max="13" width="12.7109375" style="35" customWidth="1"/>
    <col min="14" max="14" width="13.5703125" style="35" customWidth="1"/>
    <col min="15" max="15" width="11.5703125" style="35" bestFit="1" customWidth="1"/>
    <col min="16" max="16" width="17" style="8" customWidth="1"/>
    <col min="17" max="16384" width="11.42578125" style="8"/>
  </cols>
  <sheetData>
    <row r="2" spans="2:20 16382:16382" x14ac:dyDescent="0.2">
      <c r="C2" s="143" t="s">
        <v>41</v>
      </c>
      <c r="D2" s="144"/>
      <c r="E2" s="144"/>
      <c r="F2" s="144"/>
      <c r="G2" s="144"/>
      <c r="H2" s="144"/>
      <c r="I2" s="144"/>
      <c r="J2" s="144"/>
      <c r="K2" s="111"/>
    </row>
    <row r="3" spans="2:20 16382:16382" x14ac:dyDescent="0.2">
      <c r="D3" s="145" t="s">
        <v>42</v>
      </c>
      <c r="E3" s="145"/>
      <c r="F3" s="145"/>
      <c r="G3" s="145"/>
      <c r="H3" s="145"/>
      <c r="I3" s="145"/>
    </row>
    <row r="5" spans="2:20 16382:16382" x14ac:dyDescent="0.2">
      <c r="D5" s="146" t="s">
        <v>279</v>
      </c>
      <c r="E5" s="146"/>
      <c r="F5" s="146"/>
      <c r="G5" s="146"/>
      <c r="H5" s="146"/>
      <c r="I5" s="146"/>
      <c r="J5" s="146"/>
      <c r="K5" s="112"/>
    </row>
    <row r="6" spans="2:20 16382:16382" x14ac:dyDescent="0.2">
      <c r="C6" s="140" t="s">
        <v>43</v>
      </c>
      <c r="D6" s="141"/>
      <c r="E6" s="141"/>
      <c r="F6" s="141"/>
      <c r="G6" s="141"/>
      <c r="H6" s="141"/>
      <c r="I6" s="141"/>
      <c r="J6" s="142"/>
      <c r="K6" s="113"/>
      <c r="P6" s="112"/>
    </row>
    <row r="7" spans="2:20 16382:16382" ht="11.25" customHeight="1" x14ac:dyDescent="0.2">
      <c r="D7" s="112"/>
      <c r="E7" s="1"/>
      <c r="F7" s="1"/>
      <c r="G7" s="112"/>
      <c r="H7" s="112"/>
      <c r="I7" s="112"/>
      <c r="J7" s="112"/>
      <c r="K7" s="112"/>
      <c r="P7" s="112"/>
    </row>
    <row r="8" spans="2:20 16382:16382" ht="12.75" customHeight="1" x14ac:dyDescent="0.2">
      <c r="C8" s="147" t="s">
        <v>44</v>
      </c>
      <c r="D8" s="147"/>
      <c r="E8" s="147"/>
      <c r="F8" s="147"/>
      <c r="G8" s="147"/>
      <c r="H8" s="147"/>
      <c r="I8" s="147"/>
      <c r="J8" s="147"/>
      <c r="K8" s="113"/>
      <c r="L8" s="148" t="s">
        <v>136</v>
      </c>
      <c r="M8" s="149"/>
      <c r="N8" s="149"/>
      <c r="O8" s="150"/>
      <c r="P8" s="154" t="s">
        <v>140</v>
      </c>
      <c r="Q8" s="154"/>
      <c r="R8" s="154"/>
    </row>
    <row r="9" spans="2:20 16382:16382" x14ac:dyDescent="0.2">
      <c r="C9" s="134" t="s">
        <v>45</v>
      </c>
      <c r="D9" s="134"/>
      <c r="E9" s="134"/>
      <c r="F9" s="134"/>
      <c r="G9" s="134"/>
      <c r="H9" s="134"/>
      <c r="I9" s="134"/>
      <c r="J9" s="134"/>
      <c r="K9" s="113"/>
      <c r="L9" s="151"/>
      <c r="M9" s="152"/>
      <c r="N9" s="152"/>
      <c r="O9" s="153"/>
      <c r="P9" s="154"/>
      <c r="Q9" s="154"/>
      <c r="R9" s="154"/>
    </row>
    <row r="10" spans="2:20 16382:16382" ht="21.75" customHeight="1" x14ac:dyDescent="0.2">
      <c r="B10" s="117" t="s">
        <v>39</v>
      </c>
      <c r="C10" s="117" t="s">
        <v>38</v>
      </c>
      <c r="D10" s="117" t="s">
        <v>37</v>
      </c>
      <c r="E10" s="118" t="s">
        <v>36</v>
      </c>
      <c r="F10" s="118" t="s">
        <v>35</v>
      </c>
      <c r="G10" s="117" t="s">
        <v>34</v>
      </c>
      <c r="H10" s="117" t="s">
        <v>33</v>
      </c>
      <c r="I10" s="117" t="s">
        <v>78</v>
      </c>
      <c r="J10" s="117" t="s">
        <v>32</v>
      </c>
      <c r="K10" s="9"/>
      <c r="L10" s="36" t="s">
        <v>132</v>
      </c>
      <c r="M10" s="37" t="s">
        <v>133</v>
      </c>
      <c r="N10" s="37" t="s">
        <v>134</v>
      </c>
      <c r="O10" s="37" t="s">
        <v>135</v>
      </c>
      <c r="P10" s="38" t="s">
        <v>31</v>
      </c>
      <c r="Q10" s="39" t="s">
        <v>138</v>
      </c>
      <c r="R10" s="114" t="s">
        <v>139</v>
      </c>
    </row>
    <row r="11" spans="2:20 16382:16382" x14ac:dyDescent="0.2">
      <c r="B11" s="74">
        <v>1</v>
      </c>
      <c r="C11" s="77">
        <v>28525</v>
      </c>
      <c r="D11" s="74" t="s">
        <v>30</v>
      </c>
      <c r="E11" s="75">
        <v>43467</v>
      </c>
      <c r="F11" s="75" t="s">
        <v>29</v>
      </c>
      <c r="G11" s="88" t="s">
        <v>28</v>
      </c>
      <c r="H11" s="78" t="s">
        <v>14</v>
      </c>
      <c r="I11" s="79">
        <v>20000</v>
      </c>
      <c r="J11" s="80" t="s">
        <v>281</v>
      </c>
      <c r="K11" s="89"/>
      <c r="L11" s="7">
        <f t="shared" ref="L11:L16" si="0">I11</f>
        <v>20000</v>
      </c>
      <c r="M11" s="30"/>
      <c r="N11" s="31">
        <f>(IF(M11="Pequeño Contribuyente",L11*5%,0))</f>
        <v>0</v>
      </c>
      <c r="O11" s="31">
        <f>IF(M11="Sujeto a Retención",L11/1.12*5%,0)</f>
        <v>0</v>
      </c>
      <c r="P11" s="85" t="s">
        <v>79</v>
      </c>
      <c r="Q11" s="75" t="str">
        <f ca="1">IF(P11&lt;R11,"VENCIDA","-")</f>
        <v>-</v>
      </c>
      <c r="R11" s="32">
        <f ca="1">TODAY()</f>
        <v>43726</v>
      </c>
      <c r="T11" s="40"/>
      <c r="XFB11" s="8" t="s">
        <v>137</v>
      </c>
    </row>
    <row r="12" spans="2:20 16382:16382" x14ac:dyDescent="0.2">
      <c r="B12" s="74">
        <v>2</v>
      </c>
      <c r="C12" s="85">
        <v>21174644</v>
      </c>
      <c r="D12" s="90" t="s">
        <v>209</v>
      </c>
      <c r="E12" s="75">
        <v>43621</v>
      </c>
      <c r="F12" s="85" t="s">
        <v>172</v>
      </c>
      <c r="G12" s="86" t="s">
        <v>173</v>
      </c>
      <c r="H12" s="86" t="s">
        <v>212</v>
      </c>
      <c r="I12" s="79">
        <v>18000</v>
      </c>
      <c r="J12" s="30" t="s">
        <v>282</v>
      </c>
      <c r="K12" s="89"/>
      <c r="L12" s="7">
        <v>18000</v>
      </c>
      <c r="M12" s="30"/>
      <c r="N12" s="31"/>
      <c r="O12" s="31"/>
      <c r="P12" s="85"/>
      <c r="Q12" s="75"/>
      <c r="R12" s="32"/>
      <c r="T12" s="40"/>
    </row>
    <row r="13" spans="2:20 16382:16382" x14ac:dyDescent="0.2">
      <c r="B13" s="74">
        <v>3</v>
      </c>
      <c r="C13" s="85">
        <v>17065402</v>
      </c>
      <c r="D13" s="90" t="s">
        <v>210</v>
      </c>
      <c r="E13" s="75">
        <v>43621</v>
      </c>
      <c r="F13" s="85" t="s">
        <v>172</v>
      </c>
      <c r="G13" s="86" t="s">
        <v>177</v>
      </c>
      <c r="H13" s="86" t="s">
        <v>212</v>
      </c>
      <c r="I13" s="79">
        <v>12000</v>
      </c>
      <c r="J13" s="30" t="s">
        <v>247</v>
      </c>
      <c r="K13" s="89"/>
      <c r="L13" s="7">
        <v>12000</v>
      </c>
      <c r="M13" s="30"/>
      <c r="N13" s="31">
        <v>0</v>
      </c>
      <c r="O13" s="31">
        <f t="shared" ref="O13" si="1">IF(M13="Sujeto a Retención",L13/1.12*5%,0)</f>
        <v>0</v>
      </c>
      <c r="P13" s="85"/>
      <c r="Q13" s="75"/>
      <c r="R13" s="32"/>
      <c r="T13" s="40"/>
    </row>
    <row r="14" spans="2:20 16382:16382" x14ac:dyDescent="0.2">
      <c r="B14" s="74">
        <v>4</v>
      </c>
      <c r="C14" s="85">
        <v>31722679</v>
      </c>
      <c r="D14" s="90" t="s">
        <v>211</v>
      </c>
      <c r="E14" s="75">
        <v>43621</v>
      </c>
      <c r="F14" s="85" t="s">
        <v>169</v>
      </c>
      <c r="G14" s="86" t="s">
        <v>187</v>
      </c>
      <c r="H14" s="86" t="s">
        <v>212</v>
      </c>
      <c r="I14" s="79">
        <v>15000</v>
      </c>
      <c r="J14" s="30" t="s">
        <v>243</v>
      </c>
      <c r="K14" s="89"/>
      <c r="L14" s="7">
        <v>15000</v>
      </c>
      <c r="M14" s="30"/>
      <c r="N14" s="31">
        <v>0</v>
      </c>
      <c r="O14" s="31"/>
      <c r="P14" s="85"/>
      <c r="Q14" s="75"/>
      <c r="R14" s="32"/>
      <c r="T14" s="40"/>
    </row>
    <row r="15" spans="2:20 16382:16382" x14ac:dyDescent="0.2">
      <c r="B15" s="74">
        <v>5</v>
      </c>
      <c r="C15" s="77">
        <v>7090730</v>
      </c>
      <c r="D15" s="74" t="s">
        <v>199</v>
      </c>
      <c r="E15" s="75">
        <v>43467</v>
      </c>
      <c r="F15" s="75" t="s">
        <v>29</v>
      </c>
      <c r="G15" s="88" t="s">
        <v>198</v>
      </c>
      <c r="H15" s="78" t="s">
        <v>9</v>
      </c>
      <c r="I15" s="79">
        <v>13000</v>
      </c>
      <c r="J15" s="80" t="s">
        <v>284</v>
      </c>
      <c r="K15" s="89"/>
      <c r="L15" s="7">
        <v>13000</v>
      </c>
      <c r="M15" s="30"/>
      <c r="N15" s="31">
        <v>0</v>
      </c>
      <c r="O15" s="31"/>
      <c r="P15" s="85" t="s">
        <v>79</v>
      </c>
      <c r="Q15" s="75"/>
      <c r="R15" s="32"/>
      <c r="T15" s="40"/>
    </row>
    <row r="16" spans="2:20 16382:16382" ht="13.5" customHeight="1" x14ac:dyDescent="0.2">
      <c r="B16" s="74">
        <v>6</v>
      </c>
      <c r="C16" s="77">
        <v>36678902</v>
      </c>
      <c r="D16" s="74" t="s">
        <v>213</v>
      </c>
      <c r="E16" s="75">
        <v>43621</v>
      </c>
      <c r="F16" s="75" t="s">
        <v>214</v>
      </c>
      <c r="G16" s="88" t="s">
        <v>27</v>
      </c>
      <c r="H16" s="78" t="s">
        <v>8</v>
      </c>
      <c r="I16" s="79">
        <v>12000</v>
      </c>
      <c r="J16" s="80" t="s">
        <v>283</v>
      </c>
      <c r="K16" s="10"/>
      <c r="L16" s="7">
        <f t="shared" si="0"/>
        <v>12000</v>
      </c>
      <c r="M16" s="30"/>
      <c r="N16" s="31">
        <f t="shared" ref="N16:N52" si="2">L16*5%</f>
        <v>600</v>
      </c>
      <c r="O16" s="31">
        <f t="shared" ref="O16:O52" si="3">IF(M16="Sujeto a Retención",L16/1.12*5%,0)</f>
        <v>0</v>
      </c>
      <c r="P16" s="85" t="s">
        <v>79</v>
      </c>
      <c r="Q16" s="75" t="str">
        <f t="shared" ref="Q16:Q48" ca="1" si="4">IF(P16&lt;R16,"VENCIDA","-")</f>
        <v>-</v>
      </c>
      <c r="R16" s="32">
        <f t="shared" ref="R16:R48" ca="1" si="5">TODAY()</f>
        <v>43726</v>
      </c>
    </row>
    <row r="17" spans="2:18" x14ac:dyDescent="0.2">
      <c r="B17" s="74">
        <v>7</v>
      </c>
      <c r="C17" s="77">
        <v>66339200</v>
      </c>
      <c r="D17" s="74" t="s">
        <v>215</v>
      </c>
      <c r="E17" s="75">
        <v>43621</v>
      </c>
      <c r="F17" s="75" t="s">
        <v>214</v>
      </c>
      <c r="G17" s="81" t="s">
        <v>156</v>
      </c>
      <c r="H17" s="78" t="s">
        <v>157</v>
      </c>
      <c r="I17" s="79">
        <v>15000</v>
      </c>
      <c r="J17" s="80" t="s">
        <v>285</v>
      </c>
      <c r="K17" s="10"/>
      <c r="L17" s="7">
        <v>15000</v>
      </c>
      <c r="M17" s="30"/>
      <c r="N17" s="31">
        <f t="shared" si="2"/>
        <v>750</v>
      </c>
      <c r="O17" s="31">
        <f t="shared" si="3"/>
        <v>0</v>
      </c>
      <c r="P17" s="85" t="s">
        <v>79</v>
      </c>
      <c r="Q17" s="75" t="str">
        <f t="shared" ca="1" si="4"/>
        <v>-</v>
      </c>
      <c r="R17" s="32">
        <f t="shared" ca="1" si="5"/>
        <v>43726</v>
      </c>
    </row>
    <row r="18" spans="2:18" x14ac:dyDescent="0.2">
      <c r="B18" s="74">
        <v>8</v>
      </c>
      <c r="C18" s="85">
        <v>63947889</v>
      </c>
      <c r="D18" s="85" t="s">
        <v>234</v>
      </c>
      <c r="E18" s="75">
        <v>43621</v>
      </c>
      <c r="F18" s="85" t="s">
        <v>172</v>
      </c>
      <c r="G18" s="86" t="s">
        <v>178</v>
      </c>
      <c r="H18" s="78" t="s">
        <v>286</v>
      </c>
      <c r="I18" s="79">
        <v>8000</v>
      </c>
      <c r="J18" s="30" t="s">
        <v>243</v>
      </c>
      <c r="K18" s="10"/>
      <c r="L18" s="7">
        <v>8000</v>
      </c>
      <c r="M18" s="30"/>
      <c r="N18" s="31">
        <f t="shared" si="2"/>
        <v>400</v>
      </c>
      <c r="O18" s="31">
        <f t="shared" si="3"/>
        <v>0</v>
      </c>
      <c r="P18" s="75">
        <v>43961</v>
      </c>
      <c r="Q18" s="75" t="str">
        <f t="shared" ca="1" si="4"/>
        <v>-</v>
      </c>
      <c r="R18" s="32">
        <f t="shared" ca="1" si="5"/>
        <v>43726</v>
      </c>
    </row>
    <row r="19" spans="2:18" x14ac:dyDescent="0.2">
      <c r="B19" s="74">
        <v>9</v>
      </c>
      <c r="C19" s="77">
        <v>23234741</v>
      </c>
      <c r="D19" s="74" t="s">
        <v>40</v>
      </c>
      <c r="E19" s="75">
        <v>43467</v>
      </c>
      <c r="F19" s="75" t="s">
        <v>29</v>
      </c>
      <c r="G19" s="88" t="s">
        <v>26</v>
      </c>
      <c r="H19" s="78" t="s">
        <v>250</v>
      </c>
      <c r="I19" s="79">
        <v>10500</v>
      </c>
      <c r="J19" s="80" t="s">
        <v>280</v>
      </c>
      <c r="K19" s="10"/>
      <c r="L19" s="7">
        <v>10500</v>
      </c>
      <c r="M19" s="30"/>
      <c r="N19" s="31">
        <f t="shared" si="2"/>
        <v>525</v>
      </c>
      <c r="O19" s="31">
        <f t="shared" si="3"/>
        <v>0</v>
      </c>
      <c r="P19" s="85" t="s">
        <v>79</v>
      </c>
      <c r="Q19" s="75" t="str">
        <f t="shared" ca="1" si="4"/>
        <v>-</v>
      </c>
      <c r="R19" s="32">
        <f t="shared" ca="1" si="5"/>
        <v>43726</v>
      </c>
    </row>
    <row r="20" spans="2:18" x14ac:dyDescent="0.2">
      <c r="B20" s="74">
        <v>10</v>
      </c>
      <c r="C20" s="77">
        <v>65879279</v>
      </c>
      <c r="D20" s="74" t="s">
        <v>84</v>
      </c>
      <c r="E20" s="75">
        <v>43467</v>
      </c>
      <c r="F20" s="75" t="s">
        <v>29</v>
      </c>
      <c r="G20" s="81" t="s">
        <v>24</v>
      </c>
      <c r="H20" s="78" t="s">
        <v>15</v>
      </c>
      <c r="I20" s="79">
        <v>10000</v>
      </c>
      <c r="J20" s="80" t="s">
        <v>357</v>
      </c>
      <c r="K20" s="10"/>
      <c r="L20" s="7">
        <f>I22</f>
        <v>8000</v>
      </c>
      <c r="M20" s="30"/>
      <c r="N20" s="31">
        <f t="shared" si="2"/>
        <v>400</v>
      </c>
      <c r="O20" s="31">
        <f t="shared" si="3"/>
        <v>0</v>
      </c>
      <c r="P20" s="75">
        <v>43872</v>
      </c>
      <c r="Q20" s="75" t="str">
        <f t="shared" ca="1" si="4"/>
        <v>-</v>
      </c>
      <c r="R20" s="32">
        <f t="shared" ca="1" si="5"/>
        <v>43726</v>
      </c>
    </row>
    <row r="21" spans="2:18" ht="12.75" customHeight="1" x14ac:dyDescent="0.2">
      <c r="B21" s="74">
        <v>11</v>
      </c>
      <c r="C21" s="85">
        <v>100477569</v>
      </c>
      <c r="D21" s="85" t="s">
        <v>236</v>
      </c>
      <c r="E21" s="75">
        <v>43626</v>
      </c>
      <c r="F21" s="85" t="s">
        <v>189</v>
      </c>
      <c r="G21" s="86" t="s">
        <v>190</v>
      </c>
      <c r="H21" s="86" t="s">
        <v>237</v>
      </c>
      <c r="I21" s="79">
        <v>7000</v>
      </c>
      <c r="J21" s="30" t="s">
        <v>287</v>
      </c>
      <c r="K21" s="10"/>
      <c r="L21" s="7">
        <v>7000</v>
      </c>
      <c r="M21" s="30" t="s">
        <v>137</v>
      </c>
      <c r="N21" s="31">
        <f t="shared" si="2"/>
        <v>350</v>
      </c>
      <c r="O21" s="31">
        <f t="shared" si="3"/>
        <v>0</v>
      </c>
      <c r="P21" s="75">
        <v>44323</v>
      </c>
      <c r="Q21" s="75" t="str">
        <f t="shared" si="4"/>
        <v>-</v>
      </c>
      <c r="R21" s="32"/>
    </row>
    <row r="22" spans="2:18" x14ac:dyDescent="0.2">
      <c r="B22" s="74">
        <v>12</v>
      </c>
      <c r="C22" s="77">
        <v>47433728</v>
      </c>
      <c r="D22" s="74" t="s">
        <v>85</v>
      </c>
      <c r="E22" s="75">
        <v>43467</v>
      </c>
      <c r="F22" s="75" t="s">
        <v>29</v>
      </c>
      <c r="G22" s="81" t="s">
        <v>23</v>
      </c>
      <c r="H22" s="78" t="s">
        <v>8</v>
      </c>
      <c r="I22" s="79">
        <v>8000</v>
      </c>
      <c r="J22" s="80" t="s">
        <v>288</v>
      </c>
      <c r="K22" s="10"/>
      <c r="L22" s="7">
        <v>8000</v>
      </c>
      <c r="M22" s="30"/>
      <c r="N22" s="31">
        <f t="shared" si="2"/>
        <v>400</v>
      </c>
      <c r="O22" s="31">
        <f t="shared" si="3"/>
        <v>0</v>
      </c>
      <c r="P22" s="75">
        <v>44387</v>
      </c>
      <c r="Q22" s="75" t="str">
        <f t="shared" ca="1" si="4"/>
        <v>-</v>
      </c>
      <c r="R22" s="32">
        <f t="shared" ca="1" si="5"/>
        <v>43726</v>
      </c>
    </row>
    <row r="23" spans="2:18" x14ac:dyDescent="0.2">
      <c r="B23" s="74">
        <v>13</v>
      </c>
      <c r="C23" s="85">
        <v>84529008</v>
      </c>
      <c r="D23" s="85" t="s">
        <v>223</v>
      </c>
      <c r="E23" s="75">
        <v>43621</v>
      </c>
      <c r="F23" s="85" t="s">
        <v>169</v>
      </c>
      <c r="G23" s="86" t="s">
        <v>183</v>
      </c>
      <c r="H23" s="78" t="s">
        <v>8</v>
      </c>
      <c r="I23" s="79">
        <v>7000</v>
      </c>
      <c r="J23" s="30" t="s">
        <v>196</v>
      </c>
      <c r="K23" s="10"/>
      <c r="L23" s="7">
        <v>7000</v>
      </c>
      <c r="M23" s="30"/>
      <c r="N23" s="31">
        <f t="shared" si="2"/>
        <v>350</v>
      </c>
      <c r="O23" s="31">
        <f t="shared" si="3"/>
        <v>0</v>
      </c>
      <c r="P23" s="75">
        <v>43958</v>
      </c>
      <c r="Q23" s="75" t="str">
        <f t="shared" ca="1" si="4"/>
        <v>-</v>
      </c>
      <c r="R23" s="32">
        <f t="shared" ca="1" si="5"/>
        <v>43726</v>
      </c>
    </row>
    <row r="24" spans="2:18" ht="12.75" customHeight="1" x14ac:dyDescent="0.2">
      <c r="B24" s="74">
        <v>14</v>
      </c>
      <c r="C24" s="85">
        <v>17328586</v>
      </c>
      <c r="D24" s="85" t="s">
        <v>224</v>
      </c>
      <c r="E24" s="75">
        <v>43621</v>
      </c>
      <c r="F24" s="85" t="s">
        <v>169</v>
      </c>
      <c r="G24" s="86" t="s">
        <v>186</v>
      </c>
      <c r="H24" s="78" t="s">
        <v>8</v>
      </c>
      <c r="I24" s="79">
        <v>5000</v>
      </c>
      <c r="J24" s="30" t="s">
        <v>197</v>
      </c>
      <c r="K24" s="10"/>
      <c r="L24" s="7">
        <v>5000</v>
      </c>
      <c r="M24" s="30" t="s">
        <v>137</v>
      </c>
      <c r="N24" s="31">
        <f t="shared" si="2"/>
        <v>250</v>
      </c>
      <c r="O24" s="31">
        <f t="shared" si="3"/>
        <v>0</v>
      </c>
      <c r="P24" s="75">
        <v>43958</v>
      </c>
      <c r="Q24" s="75" t="str">
        <f t="shared" ca="1" si="4"/>
        <v>-</v>
      </c>
      <c r="R24" s="32">
        <f t="shared" ca="1" si="5"/>
        <v>43726</v>
      </c>
    </row>
    <row r="25" spans="2:18" x14ac:dyDescent="0.2">
      <c r="B25" s="74">
        <v>15</v>
      </c>
      <c r="C25" s="77">
        <v>89733983</v>
      </c>
      <c r="D25" s="74" t="s">
        <v>81</v>
      </c>
      <c r="E25" s="75">
        <v>43467</v>
      </c>
      <c r="F25" s="75" t="s">
        <v>29</v>
      </c>
      <c r="G25" s="81" t="s">
        <v>22</v>
      </c>
      <c r="H25" s="78" t="s">
        <v>237</v>
      </c>
      <c r="I25" s="79">
        <v>7500</v>
      </c>
      <c r="J25" s="80" t="s">
        <v>291</v>
      </c>
      <c r="K25" s="10"/>
      <c r="L25" s="7">
        <v>7500</v>
      </c>
      <c r="M25" s="30"/>
      <c r="N25" s="31">
        <f t="shared" si="2"/>
        <v>375</v>
      </c>
      <c r="O25" s="31">
        <f t="shared" si="3"/>
        <v>0</v>
      </c>
      <c r="P25" s="75">
        <v>44014</v>
      </c>
      <c r="Q25" s="75" t="str">
        <f t="shared" ca="1" si="4"/>
        <v>-</v>
      </c>
      <c r="R25" s="32">
        <f t="shared" ca="1" si="5"/>
        <v>43726</v>
      </c>
    </row>
    <row r="26" spans="2:18" x14ac:dyDescent="0.2">
      <c r="B26" s="74">
        <v>16</v>
      </c>
      <c r="C26" s="77">
        <v>40328252</v>
      </c>
      <c r="D26" s="74" t="s">
        <v>87</v>
      </c>
      <c r="E26" s="75">
        <v>43467</v>
      </c>
      <c r="F26" s="75" t="s">
        <v>29</v>
      </c>
      <c r="G26" s="88" t="s">
        <v>21</v>
      </c>
      <c r="H26" s="78" t="s">
        <v>0</v>
      </c>
      <c r="I26" s="79">
        <v>7000</v>
      </c>
      <c r="J26" s="80" t="s">
        <v>292</v>
      </c>
      <c r="K26" s="10"/>
      <c r="L26" s="7">
        <f t="shared" ref="L26" si="6">I27</f>
        <v>7000</v>
      </c>
      <c r="M26" s="30"/>
      <c r="N26" s="31">
        <f t="shared" si="2"/>
        <v>350</v>
      </c>
      <c r="O26" s="31">
        <f t="shared" si="3"/>
        <v>0</v>
      </c>
      <c r="P26" s="75">
        <v>43911</v>
      </c>
      <c r="Q26" s="75" t="str">
        <f t="shared" ca="1" si="4"/>
        <v>-</v>
      </c>
      <c r="R26" s="32">
        <f t="shared" ca="1" si="5"/>
        <v>43726</v>
      </c>
    </row>
    <row r="27" spans="2:18" x14ac:dyDescent="0.2">
      <c r="B27" s="74">
        <v>17</v>
      </c>
      <c r="C27" s="77">
        <v>82311196</v>
      </c>
      <c r="D27" s="74" t="s">
        <v>86</v>
      </c>
      <c r="E27" s="75">
        <v>43467</v>
      </c>
      <c r="F27" s="75" t="s">
        <v>29</v>
      </c>
      <c r="G27" s="88" t="s">
        <v>20</v>
      </c>
      <c r="H27" s="78" t="s">
        <v>0</v>
      </c>
      <c r="I27" s="79">
        <v>7000</v>
      </c>
      <c r="J27" s="80" t="s">
        <v>293</v>
      </c>
      <c r="K27" s="10"/>
      <c r="L27" s="7">
        <v>7000</v>
      </c>
      <c r="M27" s="30"/>
      <c r="N27" s="31">
        <f t="shared" si="2"/>
        <v>350</v>
      </c>
      <c r="O27" s="31">
        <f t="shared" si="3"/>
        <v>0</v>
      </c>
      <c r="P27" s="75">
        <v>44227</v>
      </c>
      <c r="Q27" s="75" t="str">
        <f t="shared" ca="1" si="4"/>
        <v>-</v>
      </c>
      <c r="R27" s="32">
        <f t="shared" ca="1" si="5"/>
        <v>43726</v>
      </c>
    </row>
    <row r="28" spans="2:18" x14ac:dyDescent="0.2">
      <c r="B28" s="74">
        <v>18</v>
      </c>
      <c r="C28" s="77">
        <v>62775103</v>
      </c>
      <c r="D28" s="74" t="s">
        <v>88</v>
      </c>
      <c r="E28" s="75">
        <v>43467</v>
      </c>
      <c r="F28" s="75" t="s">
        <v>29</v>
      </c>
      <c r="G28" s="81" t="s">
        <v>19</v>
      </c>
      <c r="H28" s="78" t="s">
        <v>18</v>
      </c>
      <c r="I28" s="79">
        <v>6500</v>
      </c>
      <c r="J28" s="80" t="s">
        <v>294</v>
      </c>
      <c r="K28" s="10"/>
      <c r="L28" s="7">
        <f>I28</f>
        <v>6500</v>
      </c>
      <c r="M28" s="30"/>
      <c r="N28" s="31">
        <f t="shared" si="2"/>
        <v>325</v>
      </c>
      <c r="O28" s="31">
        <f t="shared" si="3"/>
        <v>0</v>
      </c>
      <c r="P28" s="75">
        <v>43955</v>
      </c>
      <c r="Q28" s="75" t="str">
        <f t="shared" ca="1" si="4"/>
        <v>-</v>
      </c>
      <c r="R28" s="32">
        <f t="shared" ca="1" si="5"/>
        <v>43726</v>
      </c>
    </row>
    <row r="29" spans="2:18" x14ac:dyDescent="0.2">
      <c r="B29" s="74">
        <v>19</v>
      </c>
      <c r="C29" s="85">
        <v>66441811</v>
      </c>
      <c r="D29" s="85" t="s">
        <v>232</v>
      </c>
      <c r="E29" s="75">
        <v>43621</v>
      </c>
      <c r="F29" s="85" t="s">
        <v>172</v>
      </c>
      <c r="G29" s="86" t="s">
        <v>180</v>
      </c>
      <c r="H29" s="86" t="s">
        <v>228</v>
      </c>
      <c r="I29" s="79">
        <v>8000</v>
      </c>
      <c r="J29" s="30" t="s">
        <v>295</v>
      </c>
      <c r="K29" s="10"/>
      <c r="L29" s="7">
        <v>8000</v>
      </c>
      <c r="M29" s="30"/>
      <c r="N29" s="31">
        <f>L29*5%</f>
        <v>400</v>
      </c>
      <c r="O29" s="31">
        <f t="shared" si="3"/>
        <v>0</v>
      </c>
      <c r="P29" s="75"/>
      <c r="Q29" s="75"/>
      <c r="R29" s="32"/>
    </row>
    <row r="30" spans="2:18" ht="13.5" customHeight="1" x14ac:dyDescent="0.2">
      <c r="B30" s="74">
        <v>20</v>
      </c>
      <c r="C30" s="85">
        <v>71611282</v>
      </c>
      <c r="D30" s="85" t="s">
        <v>233</v>
      </c>
      <c r="E30" s="75">
        <v>43621</v>
      </c>
      <c r="F30" s="85" t="s">
        <v>172</v>
      </c>
      <c r="G30" s="86" t="s">
        <v>181</v>
      </c>
      <c r="H30" s="86" t="s">
        <v>228</v>
      </c>
      <c r="I30" s="79">
        <v>6000</v>
      </c>
      <c r="J30" s="30" t="s">
        <v>201</v>
      </c>
      <c r="K30" s="10"/>
      <c r="L30" s="7">
        <v>6000</v>
      </c>
      <c r="M30" s="30"/>
      <c r="N30" s="31">
        <f>L30*5%</f>
        <v>300</v>
      </c>
      <c r="O30" s="31">
        <f t="shared" si="3"/>
        <v>0</v>
      </c>
      <c r="P30" s="75">
        <v>43978</v>
      </c>
      <c r="Q30" s="75" t="str">
        <f t="shared" si="4"/>
        <v>-</v>
      </c>
      <c r="R30" s="32"/>
    </row>
    <row r="31" spans="2:18" x14ac:dyDescent="0.2">
      <c r="B31" s="74">
        <v>21</v>
      </c>
      <c r="C31" s="77">
        <v>26431610</v>
      </c>
      <c r="D31" s="74" t="s">
        <v>83</v>
      </c>
      <c r="E31" s="75">
        <v>43467</v>
      </c>
      <c r="F31" s="75" t="s">
        <v>29</v>
      </c>
      <c r="G31" s="88" t="s">
        <v>17</v>
      </c>
      <c r="H31" s="78" t="s">
        <v>0</v>
      </c>
      <c r="I31" s="79">
        <v>6000</v>
      </c>
      <c r="J31" s="80" t="s">
        <v>296</v>
      </c>
      <c r="K31" s="10"/>
      <c r="L31" s="7">
        <f>I31</f>
        <v>6000</v>
      </c>
      <c r="M31" s="30"/>
      <c r="N31" s="31">
        <f t="shared" si="2"/>
        <v>300</v>
      </c>
      <c r="O31" s="31">
        <f t="shared" si="3"/>
        <v>0</v>
      </c>
      <c r="P31" s="75">
        <v>44387</v>
      </c>
      <c r="Q31" s="75" t="str">
        <f t="shared" ca="1" si="4"/>
        <v>-</v>
      </c>
      <c r="R31" s="32">
        <f t="shared" ca="1" si="5"/>
        <v>43726</v>
      </c>
    </row>
    <row r="32" spans="2:18" x14ac:dyDescent="0.2">
      <c r="B32" s="74">
        <v>22</v>
      </c>
      <c r="C32" s="77">
        <v>84385936</v>
      </c>
      <c r="D32" s="74" t="s">
        <v>90</v>
      </c>
      <c r="E32" s="75">
        <v>43467</v>
      </c>
      <c r="F32" s="75" t="s">
        <v>29</v>
      </c>
      <c r="G32" s="81" t="s">
        <v>16</v>
      </c>
      <c r="H32" s="78" t="s">
        <v>15</v>
      </c>
      <c r="I32" s="79">
        <v>8000</v>
      </c>
      <c r="J32" s="80" t="s">
        <v>356</v>
      </c>
      <c r="K32" s="10"/>
      <c r="L32" s="7">
        <v>6000</v>
      </c>
      <c r="M32" s="30"/>
      <c r="N32" s="31">
        <f t="shared" si="2"/>
        <v>300</v>
      </c>
      <c r="O32" s="31">
        <f t="shared" si="3"/>
        <v>0</v>
      </c>
      <c r="P32" s="75">
        <v>44240</v>
      </c>
      <c r="Q32" s="75" t="str">
        <f t="shared" ca="1" si="4"/>
        <v>-</v>
      </c>
      <c r="R32" s="32">
        <f t="shared" ca="1" si="5"/>
        <v>43726</v>
      </c>
    </row>
    <row r="33" spans="2:18" x14ac:dyDescent="0.2">
      <c r="B33" s="74">
        <v>23</v>
      </c>
      <c r="C33" s="77">
        <v>80462421</v>
      </c>
      <c r="D33" s="74" t="s">
        <v>91</v>
      </c>
      <c r="E33" s="75">
        <v>43467</v>
      </c>
      <c r="F33" s="75" t="s">
        <v>29</v>
      </c>
      <c r="G33" s="88" t="s">
        <v>13</v>
      </c>
      <c r="H33" s="74" t="s">
        <v>12</v>
      </c>
      <c r="I33" s="79">
        <v>5500</v>
      </c>
      <c r="J33" s="80" t="s">
        <v>289</v>
      </c>
      <c r="K33" s="10"/>
      <c r="L33" s="7">
        <v>5500</v>
      </c>
      <c r="M33" s="30"/>
      <c r="N33" s="31">
        <f t="shared" si="2"/>
        <v>275</v>
      </c>
      <c r="O33" s="31">
        <f t="shared" si="3"/>
        <v>0</v>
      </c>
      <c r="P33" s="75">
        <v>44294</v>
      </c>
      <c r="Q33" s="75" t="str">
        <f t="shared" ca="1" si="4"/>
        <v>-</v>
      </c>
      <c r="R33" s="32">
        <f t="shared" ca="1" si="5"/>
        <v>43726</v>
      </c>
    </row>
    <row r="34" spans="2:18" x14ac:dyDescent="0.2">
      <c r="B34" s="74">
        <v>24</v>
      </c>
      <c r="C34" s="91">
        <v>34395725</v>
      </c>
      <c r="D34" s="74" t="s">
        <v>92</v>
      </c>
      <c r="E34" s="75">
        <v>43467</v>
      </c>
      <c r="F34" s="75" t="s">
        <v>29</v>
      </c>
      <c r="G34" s="74" t="s">
        <v>11</v>
      </c>
      <c r="H34" s="74" t="s">
        <v>8</v>
      </c>
      <c r="I34" s="79">
        <v>5500</v>
      </c>
      <c r="J34" s="80" t="s">
        <v>290</v>
      </c>
      <c r="K34" s="10"/>
      <c r="L34" s="7">
        <v>5500</v>
      </c>
      <c r="M34" s="30"/>
      <c r="N34" s="31">
        <f t="shared" si="2"/>
        <v>275</v>
      </c>
      <c r="O34" s="31">
        <f t="shared" si="3"/>
        <v>0</v>
      </c>
      <c r="P34" s="75" t="s">
        <v>245</v>
      </c>
      <c r="Q34" s="75" t="str">
        <f t="shared" ca="1" si="4"/>
        <v>-</v>
      </c>
      <c r="R34" s="32">
        <f t="shared" ca="1" si="5"/>
        <v>43726</v>
      </c>
    </row>
    <row r="35" spans="2:18" x14ac:dyDescent="0.2">
      <c r="B35" s="74">
        <v>25</v>
      </c>
      <c r="C35" s="91">
        <v>1469568</v>
      </c>
      <c r="D35" s="74" t="s">
        <v>93</v>
      </c>
      <c r="E35" s="75">
        <v>43467</v>
      </c>
      <c r="F35" s="75" t="s">
        <v>29</v>
      </c>
      <c r="G35" s="81" t="s">
        <v>10</v>
      </c>
      <c r="H35" s="87" t="s">
        <v>9</v>
      </c>
      <c r="I35" s="79">
        <v>5000</v>
      </c>
      <c r="J35" s="80" t="s">
        <v>297</v>
      </c>
      <c r="K35" s="10"/>
      <c r="L35" s="7">
        <v>5000</v>
      </c>
      <c r="M35" s="30"/>
      <c r="N35" s="31">
        <f t="shared" si="2"/>
        <v>250</v>
      </c>
      <c r="O35" s="31">
        <f t="shared" si="3"/>
        <v>0</v>
      </c>
      <c r="P35" s="75">
        <v>43748</v>
      </c>
      <c r="Q35" s="75" t="str">
        <f t="shared" ca="1" si="4"/>
        <v>-</v>
      </c>
      <c r="R35" s="32">
        <f t="shared" ca="1" si="5"/>
        <v>43726</v>
      </c>
    </row>
    <row r="36" spans="2:18" x14ac:dyDescent="0.2">
      <c r="B36" s="74">
        <v>26</v>
      </c>
      <c r="C36" s="77">
        <v>54012996</v>
      </c>
      <c r="D36" s="74" t="s">
        <v>94</v>
      </c>
      <c r="E36" s="75">
        <v>43467</v>
      </c>
      <c r="F36" s="75" t="s">
        <v>29</v>
      </c>
      <c r="G36" s="81" t="s">
        <v>7</v>
      </c>
      <c r="H36" s="78" t="s">
        <v>0</v>
      </c>
      <c r="I36" s="79">
        <v>4500</v>
      </c>
      <c r="J36" s="80" t="s">
        <v>298</v>
      </c>
      <c r="K36" s="10"/>
      <c r="L36" s="7">
        <v>4500</v>
      </c>
      <c r="M36" s="30"/>
      <c r="N36" s="31">
        <f t="shared" si="2"/>
        <v>225</v>
      </c>
      <c r="O36" s="31">
        <f t="shared" si="3"/>
        <v>0</v>
      </c>
      <c r="P36" s="75">
        <v>44050</v>
      </c>
      <c r="Q36" s="75" t="str">
        <f t="shared" ca="1" si="4"/>
        <v>-</v>
      </c>
      <c r="R36" s="32">
        <f t="shared" ca="1" si="5"/>
        <v>43726</v>
      </c>
    </row>
    <row r="37" spans="2:18" x14ac:dyDescent="0.2">
      <c r="B37" s="74">
        <v>27</v>
      </c>
      <c r="C37" s="77">
        <v>53107306</v>
      </c>
      <c r="D37" s="74" t="s">
        <v>95</v>
      </c>
      <c r="E37" s="75">
        <v>43467</v>
      </c>
      <c r="F37" s="75" t="s">
        <v>29</v>
      </c>
      <c r="G37" s="88" t="s">
        <v>6</v>
      </c>
      <c r="H37" s="78" t="s">
        <v>0</v>
      </c>
      <c r="I37" s="79">
        <v>4500</v>
      </c>
      <c r="J37" s="80" t="s">
        <v>299</v>
      </c>
      <c r="K37" s="10"/>
      <c r="L37" s="7">
        <v>4500</v>
      </c>
      <c r="M37" s="30"/>
      <c r="N37" s="31">
        <f t="shared" si="2"/>
        <v>225</v>
      </c>
      <c r="O37" s="31">
        <f t="shared" si="3"/>
        <v>0</v>
      </c>
      <c r="P37" s="75">
        <v>44213</v>
      </c>
      <c r="Q37" s="75" t="str">
        <f t="shared" ca="1" si="4"/>
        <v>-</v>
      </c>
      <c r="R37" s="32">
        <f t="shared" ca="1" si="5"/>
        <v>43726</v>
      </c>
    </row>
    <row r="38" spans="2:18" x14ac:dyDescent="0.2">
      <c r="B38" s="74">
        <v>28</v>
      </c>
      <c r="C38" s="85">
        <v>62166409</v>
      </c>
      <c r="D38" s="85" t="s">
        <v>238</v>
      </c>
      <c r="E38" s="75">
        <v>43621</v>
      </c>
      <c r="F38" s="85" t="s">
        <v>172</v>
      </c>
      <c r="G38" s="86" t="s">
        <v>179</v>
      </c>
      <c r="H38" s="78" t="s">
        <v>0</v>
      </c>
      <c r="I38" s="79">
        <v>8000</v>
      </c>
      <c r="J38" s="30" t="s">
        <v>300</v>
      </c>
      <c r="K38" s="10"/>
      <c r="L38" s="7">
        <v>8000</v>
      </c>
      <c r="M38" s="30"/>
      <c r="N38" s="31"/>
      <c r="O38" s="31">
        <v>857.14</v>
      </c>
      <c r="P38" s="75"/>
      <c r="Q38" s="75"/>
      <c r="R38" s="32"/>
    </row>
    <row r="39" spans="2:18" x14ac:dyDescent="0.2">
      <c r="B39" s="74">
        <v>29</v>
      </c>
      <c r="C39" s="85">
        <v>74415549</v>
      </c>
      <c r="D39" s="85" t="s">
        <v>239</v>
      </c>
      <c r="E39" s="75">
        <v>43621</v>
      </c>
      <c r="F39" s="85" t="s">
        <v>176</v>
      </c>
      <c r="G39" s="86" t="s">
        <v>182</v>
      </c>
      <c r="H39" s="78" t="s">
        <v>0</v>
      </c>
      <c r="I39" s="79">
        <v>7000</v>
      </c>
      <c r="J39" s="30" t="s">
        <v>197</v>
      </c>
      <c r="K39" s="10"/>
      <c r="L39" s="7">
        <v>7000</v>
      </c>
      <c r="M39" s="30"/>
      <c r="N39" s="31">
        <f t="shared" si="2"/>
        <v>350</v>
      </c>
      <c r="O39" s="31">
        <f t="shared" si="3"/>
        <v>0</v>
      </c>
      <c r="P39" s="75"/>
      <c r="Q39" s="75"/>
      <c r="R39" s="32"/>
    </row>
    <row r="40" spans="2:18" x14ac:dyDescent="0.2">
      <c r="B40" s="74">
        <v>30</v>
      </c>
      <c r="C40" s="85">
        <v>43239501</v>
      </c>
      <c r="D40" s="85" t="s">
        <v>240</v>
      </c>
      <c r="E40" s="75">
        <v>43621</v>
      </c>
      <c r="F40" s="85" t="s">
        <v>171</v>
      </c>
      <c r="G40" s="86" t="s">
        <v>185</v>
      </c>
      <c r="H40" s="78" t="s">
        <v>0</v>
      </c>
      <c r="I40" s="79">
        <v>7000</v>
      </c>
      <c r="J40" s="30" t="s">
        <v>200</v>
      </c>
      <c r="K40" s="10"/>
      <c r="L40" s="7">
        <v>7000</v>
      </c>
      <c r="M40" s="30"/>
      <c r="N40" s="31">
        <f t="shared" si="2"/>
        <v>350</v>
      </c>
      <c r="O40" s="31">
        <f t="shared" si="3"/>
        <v>0</v>
      </c>
      <c r="P40" s="75">
        <v>43961</v>
      </c>
      <c r="Q40" s="75" t="str">
        <f t="shared" ca="1" si="4"/>
        <v>-</v>
      </c>
      <c r="R40" s="32">
        <f t="shared" ref="R40:R41" ca="1" si="7">TODAY()</f>
        <v>43726</v>
      </c>
    </row>
    <row r="41" spans="2:18" x14ac:dyDescent="0.2">
      <c r="B41" s="74">
        <v>31</v>
      </c>
      <c r="C41" s="85">
        <v>75741199</v>
      </c>
      <c r="D41" s="85" t="s">
        <v>241</v>
      </c>
      <c r="E41" s="75">
        <v>43621</v>
      </c>
      <c r="F41" s="85" t="s">
        <v>169</v>
      </c>
      <c r="G41" s="86" t="s">
        <v>188</v>
      </c>
      <c r="H41" s="78" t="s">
        <v>0</v>
      </c>
      <c r="I41" s="79">
        <v>4000</v>
      </c>
      <c r="J41" s="30" t="s">
        <v>301</v>
      </c>
      <c r="K41" s="10"/>
      <c r="L41" s="7">
        <v>4000</v>
      </c>
      <c r="M41" s="30"/>
      <c r="N41" s="31">
        <f t="shared" si="2"/>
        <v>200</v>
      </c>
      <c r="O41" s="31">
        <f t="shared" si="3"/>
        <v>0</v>
      </c>
      <c r="P41" s="75">
        <v>44380</v>
      </c>
      <c r="Q41" s="75" t="str">
        <f ca="1">IF(P41&lt;R41,"VENCIDA","-")</f>
        <v>-</v>
      </c>
      <c r="R41" s="32">
        <f t="shared" ca="1" si="7"/>
        <v>43726</v>
      </c>
    </row>
    <row r="42" spans="2:18" ht="11.25" customHeight="1" x14ac:dyDescent="0.2">
      <c r="B42" s="74">
        <v>32</v>
      </c>
      <c r="C42" s="85">
        <v>3360946</v>
      </c>
      <c r="D42" s="85" t="s">
        <v>242</v>
      </c>
      <c r="E42" s="75">
        <v>43626</v>
      </c>
      <c r="F42" s="85" t="s">
        <v>194</v>
      </c>
      <c r="G42" s="86" t="s">
        <v>193</v>
      </c>
      <c r="H42" s="78" t="s">
        <v>0</v>
      </c>
      <c r="I42" s="79">
        <v>4500</v>
      </c>
      <c r="J42" s="30" t="s">
        <v>302</v>
      </c>
      <c r="K42" s="10"/>
      <c r="L42" s="7">
        <v>4500</v>
      </c>
      <c r="M42" s="30" t="s">
        <v>137</v>
      </c>
      <c r="N42" s="31">
        <f t="shared" si="2"/>
        <v>225</v>
      </c>
      <c r="O42" s="31">
        <f t="shared" si="3"/>
        <v>0</v>
      </c>
      <c r="P42" s="75">
        <v>44312</v>
      </c>
      <c r="Q42" s="75" t="str">
        <f ca="1">IF(P42&lt;R42,"VENCIDA","-")</f>
        <v>-</v>
      </c>
      <c r="R42" s="32">
        <f ca="1">TODAY()</f>
        <v>43726</v>
      </c>
    </row>
    <row r="43" spans="2:18" x14ac:dyDescent="0.2">
      <c r="B43" s="74">
        <v>33</v>
      </c>
      <c r="C43" s="91">
        <v>99585405</v>
      </c>
      <c r="D43" s="74" t="s">
        <v>96</v>
      </c>
      <c r="E43" s="75">
        <v>43467</v>
      </c>
      <c r="F43" s="75" t="s">
        <v>29</v>
      </c>
      <c r="G43" s="81" t="s">
        <v>5</v>
      </c>
      <c r="H43" s="87" t="s">
        <v>4</v>
      </c>
      <c r="I43" s="79">
        <v>4300</v>
      </c>
      <c r="J43" s="80" t="s">
        <v>326</v>
      </c>
      <c r="K43" s="10"/>
      <c r="L43" s="7">
        <v>4300</v>
      </c>
      <c r="M43" s="30"/>
      <c r="N43" s="31">
        <f t="shared" si="2"/>
        <v>215</v>
      </c>
      <c r="O43" s="31">
        <f t="shared" si="3"/>
        <v>0</v>
      </c>
      <c r="P43" s="75">
        <v>44213</v>
      </c>
      <c r="Q43" s="75" t="str">
        <f t="shared" ca="1" si="4"/>
        <v>-</v>
      </c>
      <c r="R43" s="32">
        <f t="shared" ca="1" si="5"/>
        <v>43726</v>
      </c>
    </row>
    <row r="44" spans="2:18" x14ac:dyDescent="0.2">
      <c r="B44" s="74">
        <v>34</v>
      </c>
      <c r="C44" s="77">
        <v>27484734</v>
      </c>
      <c r="D44" s="74" t="s">
        <v>82</v>
      </c>
      <c r="E44" s="75">
        <v>43467</v>
      </c>
      <c r="F44" s="75" t="s">
        <v>29</v>
      </c>
      <c r="G44" s="81" t="s">
        <v>3</v>
      </c>
      <c r="H44" s="78" t="s">
        <v>0</v>
      </c>
      <c r="I44" s="79">
        <v>4000</v>
      </c>
      <c r="J44" s="80" t="s">
        <v>303</v>
      </c>
      <c r="K44" s="10"/>
      <c r="L44" s="7">
        <v>4000</v>
      </c>
      <c r="M44" s="30"/>
      <c r="N44" s="31">
        <f t="shared" si="2"/>
        <v>200</v>
      </c>
      <c r="O44" s="31">
        <f t="shared" si="3"/>
        <v>0</v>
      </c>
      <c r="P44" s="75">
        <v>43713</v>
      </c>
      <c r="Q44" s="75" t="str">
        <f t="shared" ca="1" si="4"/>
        <v>VENCIDA</v>
      </c>
      <c r="R44" s="32">
        <f t="shared" ca="1" si="5"/>
        <v>43726</v>
      </c>
    </row>
    <row r="45" spans="2:18" x14ac:dyDescent="0.2">
      <c r="B45" s="74">
        <v>35</v>
      </c>
      <c r="C45" s="92">
        <v>25515616</v>
      </c>
      <c r="D45" s="74" t="s">
        <v>97</v>
      </c>
      <c r="E45" s="75">
        <v>43467</v>
      </c>
      <c r="F45" s="75" t="s">
        <v>29</v>
      </c>
      <c r="G45" s="93" t="s">
        <v>2</v>
      </c>
      <c r="H45" s="93" t="s">
        <v>1</v>
      </c>
      <c r="I45" s="79">
        <v>4000</v>
      </c>
      <c r="J45" s="80" t="s">
        <v>327</v>
      </c>
      <c r="K45" s="10"/>
      <c r="L45" s="7">
        <f>I44</f>
        <v>4000</v>
      </c>
      <c r="M45" s="30"/>
      <c r="N45" s="31">
        <f t="shared" si="2"/>
        <v>200</v>
      </c>
      <c r="O45" s="31">
        <f t="shared" si="3"/>
        <v>0</v>
      </c>
      <c r="P45" s="75">
        <v>44297</v>
      </c>
      <c r="Q45" s="75" t="str">
        <f t="shared" ca="1" si="4"/>
        <v>-</v>
      </c>
      <c r="R45" s="32">
        <f t="shared" ca="1" si="5"/>
        <v>43726</v>
      </c>
    </row>
    <row r="46" spans="2:18" ht="12.75" customHeight="1" x14ac:dyDescent="0.2">
      <c r="B46" s="74">
        <v>36</v>
      </c>
      <c r="C46" s="85">
        <v>35223561</v>
      </c>
      <c r="D46" s="85" t="s">
        <v>230</v>
      </c>
      <c r="E46" s="75">
        <v>43621</v>
      </c>
      <c r="F46" s="85" t="s">
        <v>172</v>
      </c>
      <c r="G46" s="86" t="s">
        <v>174</v>
      </c>
      <c r="H46" s="85" t="s">
        <v>0</v>
      </c>
      <c r="I46" s="79">
        <v>13000</v>
      </c>
      <c r="J46" s="30" t="s">
        <v>197</v>
      </c>
      <c r="K46" s="10"/>
      <c r="L46" s="7">
        <v>13000</v>
      </c>
      <c r="M46" s="30" t="s">
        <v>137</v>
      </c>
      <c r="N46" s="31">
        <f t="shared" si="2"/>
        <v>650</v>
      </c>
      <c r="O46" s="31">
        <v>0</v>
      </c>
      <c r="P46" s="75">
        <v>43943</v>
      </c>
      <c r="Q46" s="75" t="str">
        <f t="shared" ca="1" si="4"/>
        <v>-</v>
      </c>
      <c r="R46" s="32">
        <f t="shared" ca="1" si="5"/>
        <v>43726</v>
      </c>
    </row>
    <row r="47" spans="2:18" x14ac:dyDescent="0.2">
      <c r="B47" s="74">
        <v>37</v>
      </c>
      <c r="C47" s="85">
        <v>96447702</v>
      </c>
      <c r="D47" s="85" t="s">
        <v>231</v>
      </c>
      <c r="E47" s="75">
        <v>43626</v>
      </c>
      <c r="F47" s="85" t="s">
        <v>194</v>
      </c>
      <c r="G47" s="86" t="s">
        <v>192</v>
      </c>
      <c r="H47" s="85" t="s">
        <v>0</v>
      </c>
      <c r="I47" s="79">
        <v>5000</v>
      </c>
      <c r="J47" s="30" t="s">
        <v>195</v>
      </c>
      <c r="K47" s="10"/>
      <c r="L47" s="7">
        <v>5000</v>
      </c>
      <c r="M47" s="30"/>
      <c r="N47" s="31">
        <f t="shared" si="2"/>
        <v>250</v>
      </c>
      <c r="O47" s="31">
        <f t="shared" si="3"/>
        <v>0</v>
      </c>
      <c r="P47" s="75">
        <v>43957</v>
      </c>
      <c r="Q47" s="75" t="str">
        <f t="shared" ca="1" si="4"/>
        <v>-</v>
      </c>
      <c r="R47" s="32">
        <f t="shared" ca="1" si="5"/>
        <v>43726</v>
      </c>
    </row>
    <row r="48" spans="2:18" x14ac:dyDescent="0.2">
      <c r="B48" s="74">
        <v>38</v>
      </c>
      <c r="C48" s="77" t="s">
        <v>155</v>
      </c>
      <c r="D48" s="74" t="s">
        <v>152</v>
      </c>
      <c r="E48" s="75">
        <v>43517</v>
      </c>
      <c r="F48" s="75" t="s">
        <v>153</v>
      </c>
      <c r="G48" s="81" t="s">
        <v>147</v>
      </c>
      <c r="H48" s="78" t="s">
        <v>0</v>
      </c>
      <c r="I48" s="79">
        <v>3800</v>
      </c>
      <c r="J48" s="80" t="s">
        <v>197</v>
      </c>
      <c r="K48" s="10"/>
      <c r="L48" s="7">
        <v>3800</v>
      </c>
      <c r="M48" s="30"/>
      <c r="N48" s="31">
        <f t="shared" si="2"/>
        <v>190</v>
      </c>
      <c r="O48" s="31">
        <f t="shared" si="3"/>
        <v>0</v>
      </c>
      <c r="P48" s="75">
        <v>43861</v>
      </c>
      <c r="Q48" s="75" t="str">
        <f t="shared" ca="1" si="4"/>
        <v>-</v>
      </c>
      <c r="R48" s="32">
        <f t="shared" ca="1" si="5"/>
        <v>43726</v>
      </c>
    </row>
    <row r="49" spans="2:18" x14ac:dyDescent="0.2">
      <c r="B49" s="74">
        <v>41</v>
      </c>
      <c r="C49" s="77">
        <v>57087636</v>
      </c>
      <c r="D49" s="74" t="s">
        <v>260</v>
      </c>
      <c r="E49" s="75">
        <v>43651</v>
      </c>
      <c r="F49" s="75" t="s">
        <v>255</v>
      </c>
      <c r="G49" s="81" t="s">
        <v>261</v>
      </c>
      <c r="H49" s="78" t="s">
        <v>8</v>
      </c>
      <c r="I49" s="79">
        <v>7000</v>
      </c>
      <c r="J49" s="80" t="s">
        <v>304</v>
      </c>
      <c r="K49" s="10"/>
      <c r="L49" s="7">
        <v>7000</v>
      </c>
      <c r="M49" s="30"/>
      <c r="N49" s="31">
        <f t="shared" si="2"/>
        <v>350</v>
      </c>
      <c r="O49" s="31">
        <f t="shared" si="3"/>
        <v>0</v>
      </c>
      <c r="P49" s="75"/>
      <c r="Q49" s="75"/>
      <c r="R49" s="32"/>
    </row>
    <row r="50" spans="2:18" x14ac:dyDescent="0.2">
      <c r="B50" s="74">
        <v>42</v>
      </c>
      <c r="C50" s="77">
        <v>93464096</v>
      </c>
      <c r="D50" s="74" t="s">
        <v>254</v>
      </c>
      <c r="E50" s="75">
        <v>43651</v>
      </c>
      <c r="F50" s="75" t="s">
        <v>255</v>
      </c>
      <c r="G50" s="81" t="s">
        <v>256</v>
      </c>
      <c r="H50" s="78" t="s">
        <v>0</v>
      </c>
      <c r="I50" s="79">
        <v>4000</v>
      </c>
      <c r="J50" s="80" t="s">
        <v>268</v>
      </c>
      <c r="K50" s="10"/>
      <c r="L50" s="7">
        <v>4000</v>
      </c>
      <c r="M50" s="30"/>
      <c r="N50" s="31">
        <f t="shared" si="2"/>
        <v>200</v>
      </c>
      <c r="O50" s="31">
        <f t="shared" si="3"/>
        <v>0</v>
      </c>
      <c r="P50" s="75"/>
      <c r="Q50" s="75"/>
      <c r="R50" s="32"/>
    </row>
    <row r="51" spans="2:18" x14ac:dyDescent="0.2">
      <c r="B51" s="74">
        <v>43</v>
      </c>
      <c r="C51" s="77">
        <v>6033512</v>
      </c>
      <c r="D51" s="74" t="s">
        <v>252</v>
      </c>
      <c r="E51" s="75" t="s">
        <v>276</v>
      </c>
      <c r="F51" s="75" t="s">
        <v>253</v>
      </c>
      <c r="G51" s="81" t="s">
        <v>269</v>
      </c>
      <c r="H51" s="78" t="s">
        <v>14</v>
      </c>
      <c r="I51" s="79">
        <v>10000</v>
      </c>
      <c r="J51" s="80" t="s">
        <v>352</v>
      </c>
      <c r="K51" s="10"/>
      <c r="L51" s="7">
        <v>10000</v>
      </c>
      <c r="M51" s="30"/>
      <c r="N51" s="31">
        <f t="shared" si="2"/>
        <v>500</v>
      </c>
      <c r="O51" s="31">
        <f t="shared" si="3"/>
        <v>0</v>
      </c>
      <c r="P51" s="75"/>
      <c r="Q51" s="75"/>
      <c r="R51" s="32"/>
    </row>
    <row r="52" spans="2:18" x14ac:dyDescent="0.2">
      <c r="B52" s="74">
        <v>44</v>
      </c>
      <c r="C52" s="77">
        <v>95723722</v>
      </c>
      <c r="D52" s="74" t="s">
        <v>263</v>
      </c>
      <c r="E52" s="75">
        <v>43655</v>
      </c>
      <c r="F52" s="75" t="s">
        <v>264</v>
      </c>
      <c r="G52" s="81" t="s">
        <v>262</v>
      </c>
      <c r="H52" s="78" t="s">
        <v>0</v>
      </c>
      <c r="I52" s="79">
        <v>4000</v>
      </c>
      <c r="J52" s="80" t="s">
        <v>268</v>
      </c>
      <c r="K52" s="10"/>
      <c r="L52" s="7">
        <v>4000</v>
      </c>
      <c r="M52" s="30"/>
      <c r="N52" s="31">
        <f t="shared" si="2"/>
        <v>200</v>
      </c>
      <c r="O52" s="31">
        <f t="shared" si="3"/>
        <v>0</v>
      </c>
      <c r="P52" s="75"/>
      <c r="Q52" s="75"/>
      <c r="R52" s="32"/>
    </row>
    <row r="53" spans="2:18" x14ac:dyDescent="0.2">
      <c r="B53" s="74">
        <v>45</v>
      </c>
      <c r="C53" s="77">
        <v>100887740</v>
      </c>
      <c r="D53" s="74" t="s">
        <v>335</v>
      </c>
      <c r="E53" s="75">
        <v>43676</v>
      </c>
      <c r="F53" s="75" t="s">
        <v>329</v>
      </c>
      <c r="G53" s="81" t="s">
        <v>330</v>
      </c>
      <c r="H53" s="78" t="s">
        <v>237</v>
      </c>
      <c r="I53" s="79">
        <v>4500</v>
      </c>
      <c r="J53" s="80" t="s">
        <v>354</v>
      </c>
      <c r="K53" s="10"/>
      <c r="L53" s="50"/>
      <c r="M53" s="69"/>
      <c r="N53" s="70"/>
      <c r="O53" s="70"/>
      <c r="P53" s="60"/>
      <c r="Q53" s="60"/>
      <c r="R53" s="67"/>
    </row>
    <row r="54" spans="2:18" x14ac:dyDescent="0.2">
      <c r="B54" s="74">
        <v>46</v>
      </c>
      <c r="C54" s="77">
        <v>104321881</v>
      </c>
      <c r="D54" s="74" t="s">
        <v>350</v>
      </c>
      <c r="E54" s="75">
        <v>43676</v>
      </c>
      <c r="F54" s="75" t="s">
        <v>329</v>
      </c>
      <c r="G54" s="81" t="s">
        <v>349</v>
      </c>
      <c r="H54" s="78" t="s">
        <v>15</v>
      </c>
      <c r="I54" s="79">
        <v>8000</v>
      </c>
      <c r="J54" s="80" t="s">
        <v>355</v>
      </c>
      <c r="K54" s="10"/>
      <c r="L54" s="50"/>
      <c r="M54" s="69"/>
      <c r="N54" s="70"/>
      <c r="O54" s="70"/>
      <c r="P54" s="60"/>
      <c r="Q54" s="60"/>
      <c r="R54" s="67"/>
    </row>
    <row r="55" spans="2:18" x14ac:dyDescent="0.2">
      <c r="B55" s="74">
        <v>47</v>
      </c>
      <c r="C55" s="77">
        <v>100625444</v>
      </c>
      <c r="D55" s="74" t="s">
        <v>334</v>
      </c>
      <c r="E55" s="75">
        <v>43676</v>
      </c>
      <c r="F55" s="75" t="s">
        <v>329</v>
      </c>
      <c r="G55" s="81" t="s">
        <v>333</v>
      </c>
      <c r="H55" s="78" t="s">
        <v>250</v>
      </c>
      <c r="I55" s="79">
        <v>5000</v>
      </c>
      <c r="J55" s="80" t="s">
        <v>359</v>
      </c>
      <c r="K55" s="10"/>
      <c r="L55" s="50"/>
      <c r="M55" s="69"/>
      <c r="N55" s="70"/>
      <c r="O55" s="70"/>
      <c r="P55" s="60"/>
      <c r="Q55" s="60"/>
      <c r="R55" s="67"/>
    </row>
    <row r="56" spans="2:18" x14ac:dyDescent="0.2">
      <c r="B56" s="74">
        <v>48</v>
      </c>
      <c r="C56" s="77">
        <v>83593845</v>
      </c>
      <c r="D56" s="74" t="s">
        <v>338</v>
      </c>
      <c r="E56" s="75">
        <v>43676</v>
      </c>
      <c r="F56" s="75" t="s">
        <v>329</v>
      </c>
      <c r="G56" s="88" t="s">
        <v>341</v>
      </c>
      <c r="H56" s="106" t="s">
        <v>346</v>
      </c>
      <c r="I56" s="7">
        <v>4500</v>
      </c>
      <c r="J56" s="85" t="s">
        <v>358</v>
      </c>
      <c r="K56" s="10"/>
      <c r="L56" s="50"/>
      <c r="M56" s="69"/>
      <c r="N56" s="70"/>
      <c r="O56" s="70"/>
      <c r="P56" s="60"/>
      <c r="Q56" s="60"/>
      <c r="R56" s="67"/>
    </row>
    <row r="57" spans="2:18" ht="24" x14ac:dyDescent="0.2">
      <c r="B57" s="121">
        <v>49</v>
      </c>
      <c r="C57" s="122" t="s">
        <v>348</v>
      </c>
      <c r="D57" s="121" t="s">
        <v>339</v>
      </c>
      <c r="E57" s="123">
        <v>43676</v>
      </c>
      <c r="F57" s="123" t="s">
        <v>329</v>
      </c>
      <c r="G57" s="124" t="s">
        <v>342</v>
      </c>
      <c r="H57" s="125" t="s">
        <v>346</v>
      </c>
      <c r="I57" s="126">
        <v>5000</v>
      </c>
      <c r="J57" s="127" t="s">
        <v>360</v>
      </c>
      <c r="K57" s="10"/>
      <c r="L57" s="50"/>
      <c r="M57" s="69"/>
      <c r="N57" s="70"/>
      <c r="O57" s="70"/>
      <c r="P57" s="60"/>
      <c r="Q57" s="60"/>
      <c r="R57" s="67"/>
    </row>
    <row r="58" spans="2:18" x14ac:dyDescent="0.2">
      <c r="B58" s="58"/>
      <c r="C58" s="59"/>
      <c r="D58" s="58"/>
      <c r="E58" s="60"/>
      <c r="F58" s="60"/>
      <c r="G58" s="61"/>
      <c r="H58" s="62"/>
      <c r="I58" s="50"/>
      <c r="J58" s="10"/>
      <c r="K58" s="10"/>
      <c r="L58" s="50"/>
      <c r="M58" s="69"/>
      <c r="N58" s="70"/>
      <c r="O58" s="70"/>
      <c r="P58" s="60"/>
      <c r="Q58" s="60"/>
      <c r="R58" s="67"/>
    </row>
    <row r="59" spans="2:18" x14ac:dyDescent="0.2">
      <c r="B59" s="58"/>
      <c r="C59" s="59"/>
      <c r="D59" s="58"/>
      <c r="E59" s="60"/>
      <c r="F59" s="60"/>
      <c r="G59" s="61"/>
      <c r="H59" s="62"/>
      <c r="I59" s="50"/>
      <c r="J59" s="10"/>
      <c r="K59" s="10"/>
      <c r="L59" s="50"/>
      <c r="M59" s="69"/>
      <c r="N59" s="70"/>
      <c r="O59" s="70"/>
      <c r="P59" s="60"/>
      <c r="Q59" s="60"/>
      <c r="R59" s="67"/>
    </row>
    <row r="60" spans="2:18" x14ac:dyDescent="0.2">
      <c r="B60" s="58"/>
      <c r="C60" s="59"/>
      <c r="D60" s="58"/>
      <c r="E60" s="60"/>
      <c r="F60" s="60"/>
      <c r="G60" s="61"/>
      <c r="H60" s="62"/>
      <c r="I60" s="50"/>
      <c r="J60" s="10"/>
      <c r="K60" s="10"/>
      <c r="L60" s="50"/>
      <c r="M60" s="69"/>
      <c r="N60" s="70"/>
      <c r="O60" s="70"/>
      <c r="P60" s="60"/>
      <c r="Q60" s="60"/>
      <c r="R60" s="67"/>
    </row>
    <row r="61" spans="2:18" x14ac:dyDescent="0.2">
      <c r="B61" s="58"/>
      <c r="C61" s="59"/>
      <c r="D61" s="58"/>
      <c r="E61" s="60"/>
      <c r="F61" s="60"/>
      <c r="G61" s="61"/>
      <c r="H61" s="62"/>
      <c r="I61" s="50"/>
      <c r="J61" s="10"/>
      <c r="K61" s="10"/>
      <c r="L61" s="50"/>
      <c r="M61" s="69"/>
      <c r="N61" s="70"/>
      <c r="O61" s="70"/>
      <c r="P61" s="60"/>
      <c r="Q61" s="60"/>
      <c r="R61" s="67"/>
    </row>
    <row r="62" spans="2:18" ht="13.5" thickBot="1" x14ac:dyDescent="0.25">
      <c r="I62" s="48">
        <f>SUM(I11:I61)</f>
        <v>358100</v>
      </c>
      <c r="K62" s="10"/>
      <c r="L62" s="50"/>
      <c r="M62" s="69"/>
      <c r="N62" s="70"/>
      <c r="O62" s="70"/>
      <c r="P62" s="60"/>
      <c r="Q62" s="60"/>
      <c r="R62" s="67"/>
    </row>
    <row r="63" spans="2:18" ht="14.25" thickTop="1" thickBot="1" x14ac:dyDescent="0.25">
      <c r="H63" s="164"/>
      <c r="I63" s="164"/>
      <c r="L63" s="48" t="e">
        <f>L11+L12+L13+L14+L15+L16+L17+L18+L19+L20+L21+L22+L23+L24+L25+L26+L27+L28+L29+L30+L31+L32+L33+L34+L35+L36+L37+L38+L39+L40+L41+L42+L43+L44+L45+L46+L47+L48+#REF!+#REF!</f>
        <v>#REF!</v>
      </c>
      <c r="M63" s="48"/>
      <c r="N63" s="48">
        <f>SUM(N11:N52)</f>
        <v>12055</v>
      </c>
      <c r="O63" s="48">
        <f>SUM(O11:O52)</f>
        <v>857.14</v>
      </c>
      <c r="P63" s="68"/>
    </row>
    <row r="64" spans="2:18" ht="13.5" thickTop="1" x14ac:dyDescent="0.2">
      <c r="H64" s="116"/>
      <c r="I64" s="116"/>
      <c r="L64" s="40"/>
      <c r="N64" s="41"/>
      <c r="O64" s="41"/>
    </row>
    <row r="65" spans="2:18" x14ac:dyDescent="0.2">
      <c r="H65" s="116"/>
      <c r="I65" s="116"/>
      <c r="L65" s="40"/>
      <c r="N65" s="41"/>
      <c r="O65" s="41"/>
    </row>
    <row r="66" spans="2:18" x14ac:dyDescent="0.2">
      <c r="H66" s="42"/>
      <c r="I66" s="43"/>
      <c r="L66" s="40"/>
      <c r="N66" s="41"/>
      <c r="O66" s="41"/>
    </row>
    <row r="67" spans="2:18" x14ac:dyDescent="0.2">
      <c r="H67" s="42"/>
      <c r="I67" s="43"/>
      <c r="L67" s="40"/>
      <c r="N67" s="41"/>
      <c r="O67" s="41"/>
    </row>
    <row r="68" spans="2:18" x14ac:dyDescent="0.2">
      <c r="H68" s="42"/>
      <c r="I68" s="43"/>
      <c r="L68" s="40"/>
      <c r="N68" s="41"/>
      <c r="O68" s="41"/>
    </row>
    <row r="69" spans="2:18" x14ac:dyDescent="0.2">
      <c r="H69" s="42"/>
      <c r="I69" s="43"/>
      <c r="L69" s="40"/>
      <c r="N69" s="41"/>
      <c r="O69" s="41"/>
    </row>
    <row r="70" spans="2:18" x14ac:dyDescent="0.2">
      <c r="L70" s="40"/>
      <c r="N70" s="41"/>
      <c r="O70" s="41"/>
    </row>
    <row r="71" spans="2:18" ht="12.75" customHeight="1" x14ac:dyDescent="0.2">
      <c r="C71" s="128" t="s">
        <v>112</v>
      </c>
      <c r="D71" s="129"/>
      <c r="E71" s="129"/>
      <c r="F71" s="129"/>
      <c r="G71" s="129"/>
      <c r="H71" s="129"/>
      <c r="I71" s="129"/>
      <c r="J71" s="130"/>
      <c r="L71" s="40"/>
      <c r="N71" s="41"/>
      <c r="O71" s="41"/>
    </row>
    <row r="72" spans="2:18" ht="15" customHeight="1" x14ac:dyDescent="0.2">
      <c r="C72" s="165" t="s">
        <v>113</v>
      </c>
      <c r="D72" s="165"/>
      <c r="E72" s="165"/>
      <c r="F72" s="165"/>
      <c r="G72" s="165"/>
      <c r="H72" s="165"/>
      <c r="I72" s="165"/>
      <c r="J72" s="165"/>
      <c r="K72" s="29"/>
      <c r="L72" s="40"/>
      <c r="N72" s="41"/>
      <c r="O72" s="41"/>
      <c r="P72" s="44"/>
    </row>
    <row r="73" spans="2:18" ht="15" customHeight="1" x14ac:dyDescent="0.2">
      <c r="C73" s="2"/>
      <c r="D73" s="2"/>
      <c r="E73" s="3"/>
      <c r="F73" s="3"/>
      <c r="G73" s="4"/>
      <c r="H73" s="4"/>
      <c r="I73" s="5"/>
      <c r="J73" s="6"/>
      <c r="K73" s="29"/>
      <c r="L73" s="40"/>
      <c r="N73" s="41"/>
      <c r="O73" s="41"/>
      <c r="P73" s="44"/>
    </row>
    <row r="74" spans="2:18" ht="12.75" customHeight="1" x14ac:dyDescent="0.2">
      <c r="C74" s="156" t="s">
        <v>114</v>
      </c>
      <c r="D74" s="156"/>
      <c r="E74" s="156"/>
      <c r="F74" s="156"/>
      <c r="G74" s="156"/>
      <c r="H74" s="156"/>
      <c r="I74" s="156"/>
      <c r="J74" s="156"/>
      <c r="K74" s="6"/>
      <c r="L74" s="40"/>
      <c r="N74" s="41"/>
      <c r="O74" s="41"/>
      <c r="P74" s="44"/>
    </row>
    <row r="75" spans="2:18" ht="15" customHeight="1" x14ac:dyDescent="0.2">
      <c r="C75" s="155" t="s">
        <v>115</v>
      </c>
      <c r="D75" s="155"/>
      <c r="E75" s="155"/>
      <c r="F75" s="155"/>
      <c r="G75" s="155"/>
      <c r="H75" s="155"/>
      <c r="I75" s="155"/>
      <c r="J75" s="155"/>
      <c r="K75" s="115"/>
      <c r="L75" s="148" t="s">
        <v>136</v>
      </c>
      <c r="M75" s="149"/>
      <c r="N75" s="149"/>
      <c r="O75" s="150"/>
      <c r="P75" s="157" t="s">
        <v>140</v>
      </c>
      <c r="Q75" s="158"/>
      <c r="R75" s="159"/>
    </row>
    <row r="76" spans="2:18" ht="15" customHeight="1" x14ac:dyDescent="0.2">
      <c r="B76" s="119" t="s">
        <v>39</v>
      </c>
      <c r="C76" s="119" t="s">
        <v>38</v>
      </c>
      <c r="D76" s="119" t="s">
        <v>37</v>
      </c>
      <c r="E76" s="118" t="s">
        <v>36</v>
      </c>
      <c r="F76" s="118" t="s">
        <v>35</v>
      </c>
      <c r="G76" s="117" t="s">
        <v>34</v>
      </c>
      <c r="H76" s="117" t="s">
        <v>33</v>
      </c>
      <c r="I76" s="119" t="s">
        <v>78</v>
      </c>
      <c r="J76" s="117" t="s">
        <v>80</v>
      </c>
      <c r="K76" s="29"/>
      <c r="L76" s="114" t="s">
        <v>132</v>
      </c>
      <c r="M76" s="114" t="s">
        <v>133</v>
      </c>
      <c r="N76" s="114" t="s">
        <v>134</v>
      </c>
      <c r="O76" s="114" t="s">
        <v>135</v>
      </c>
      <c r="P76" s="114" t="s">
        <v>31</v>
      </c>
      <c r="Q76" s="39" t="s">
        <v>138</v>
      </c>
      <c r="R76" s="114" t="s">
        <v>139</v>
      </c>
    </row>
    <row r="77" spans="2:18" ht="16.5" customHeight="1" x14ac:dyDescent="0.2">
      <c r="B77" s="74">
        <v>50</v>
      </c>
      <c r="C77" s="77">
        <v>71433996</v>
      </c>
      <c r="D77" s="74" t="s">
        <v>158</v>
      </c>
      <c r="E77" s="75">
        <v>43525</v>
      </c>
      <c r="F77" s="75" t="s">
        <v>149</v>
      </c>
      <c r="G77" s="81" t="s">
        <v>159</v>
      </c>
      <c r="H77" s="87" t="s">
        <v>160</v>
      </c>
      <c r="I77" s="94">
        <v>3500</v>
      </c>
      <c r="J77" s="90" t="s">
        <v>200</v>
      </c>
      <c r="K77" s="9"/>
      <c r="L77" s="95">
        <v>3500</v>
      </c>
      <c r="M77" s="30" t="s">
        <v>137</v>
      </c>
      <c r="N77" s="31">
        <f>L77*5%</f>
        <v>175</v>
      </c>
      <c r="O77" s="31">
        <f t="shared" ref="O77:O102" si="8">IF(M77="Sujeto a Retención",L77/1.12*5%,0)</f>
        <v>0</v>
      </c>
      <c r="P77" s="96">
        <v>43840</v>
      </c>
      <c r="Q77" s="75" t="str">
        <f t="shared" ref="Q77:Q100" ca="1" si="9">IF(P77&lt;R77,"VENCIDA","-")</f>
        <v>-</v>
      </c>
      <c r="R77" s="32">
        <f t="shared" ref="R77:R100" ca="1" si="10">TODAY()</f>
        <v>43726</v>
      </c>
    </row>
    <row r="78" spans="2:18" ht="14.25" customHeight="1" x14ac:dyDescent="0.2">
      <c r="B78" s="74">
        <v>51</v>
      </c>
      <c r="C78" s="77">
        <v>85457167</v>
      </c>
      <c r="D78" s="74" t="s">
        <v>216</v>
      </c>
      <c r="E78" s="75">
        <v>43621</v>
      </c>
      <c r="F78" s="75" t="s">
        <v>214</v>
      </c>
      <c r="G78" s="81" t="s">
        <v>46</v>
      </c>
      <c r="H78" s="87" t="s">
        <v>47</v>
      </c>
      <c r="I78" s="94">
        <v>10000</v>
      </c>
      <c r="J78" s="85" t="s">
        <v>305</v>
      </c>
      <c r="K78" s="9"/>
      <c r="L78" s="95">
        <v>10000</v>
      </c>
      <c r="M78" s="30" t="s">
        <v>137</v>
      </c>
      <c r="N78" s="31">
        <f>L78*5%</f>
        <v>500</v>
      </c>
      <c r="O78" s="31">
        <f t="shared" si="8"/>
        <v>0</v>
      </c>
      <c r="P78" s="96">
        <v>44066</v>
      </c>
      <c r="Q78" s="75" t="str">
        <f t="shared" ca="1" si="9"/>
        <v>-</v>
      </c>
      <c r="R78" s="32">
        <f t="shared" ca="1" si="10"/>
        <v>43726</v>
      </c>
    </row>
    <row r="79" spans="2:18" x14ac:dyDescent="0.2">
      <c r="B79" s="74">
        <v>52</v>
      </c>
      <c r="C79" s="77">
        <v>31586201</v>
      </c>
      <c r="D79" s="74" t="s">
        <v>217</v>
      </c>
      <c r="E79" s="75">
        <v>43612</v>
      </c>
      <c r="F79" s="75" t="s">
        <v>163</v>
      </c>
      <c r="G79" s="81" t="s">
        <v>48</v>
      </c>
      <c r="H79" s="87" t="s">
        <v>47</v>
      </c>
      <c r="I79" s="94">
        <v>7500</v>
      </c>
      <c r="J79" s="85" t="s">
        <v>306</v>
      </c>
      <c r="K79" s="10"/>
      <c r="L79" s="7">
        <v>7500</v>
      </c>
      <c r="M79" s="30"/>
      <c r="N79" s="31">
        <f>L79*5%</f>
        <v>375</v>
      </c>
      <c r="O79" s="31">
        <f t="shared" si="8"/>
        <v>0</v>
      </c>
      <c r="P79" s="75">
        <v>44204</v>
      </c>
      <c r="Q79" s="75" t="str">
        <f t="shared" ca="1" si="9"/>
        <v>-</v>
      </c>
      <c r="R79" s="32">
        <f t="shared" ca="1" si="10"/>
        <v>43726</v>
      </c>
    </row>
    <row r="80" spans="2:18" x14ac:dyDescent="0.2">
      <c r="B80" s="74">
        <v>53</v>
      </c>
      <c r="C80" s="77">
        <v>12319570</v>
      </c>
      <c r="D80" s="74" t="s">
        <v>98</v>
      </c>
      <c r="E80" s="75">
        <v>43467</v>
      </c>
      <c r="F80" s="75" t="s">
        <v>29</v>
      </c>
      <c r="G80" s="88" t="s">
        <v>49</v>
      </c>
      <c r="H80" s="87" t="s">
        <v>47</v>
      </c>
      <c r="I80" s="94">
        <v>10500</v>
      </c>
      <c r="J80" s="85" t="s">
        <v>324</v>
      </c>
      <c r="K80" s="10"/>
      <c r="L80" s="7">
        <v>10500</v>
      </c>
      <c r="M80" s="30"/>
      <c r="N80" s="31">
        <f t="shared" ref="N80:N104" si="11">L80*5%</f>
        <v>525</v>
      </c>
      <c r="O80" s="31">
        <f t="shared" si="8"/>
        <v>0</v>
      </c>
      <c r="P80" s="75">
        <v>44204</v>
      </c>
      <c r="Q80" s="75" t="str">
        <f t="shared" ca="1" si="9"/>
        <v>-</v>
      </c>
      <c r="R80" s="32">
        <f t="shared" ca="1" si="10"/>
        <v>43726</v>
      </c>
    </row>
    <row r="81" spans="2:18" x14ac:dyDescent="0.2">
      <c r="B81" s="74">
        <v>54</v>
      </c>
      <c r="C81" s="97">
        <v>24984825</v>
      </c>
      <c r="D81" s="74" t="s">
        <v>219</v>
      </c>
      <c r="E81" s="75">
        <v>43621</v>
      </c>
      <c r="F81" s="75" t="s">
        <v>214</v>
      </c>
      <c r="G81" s="88" t="s">
        <v>50</v>
      </c>
      <c r="H81" s="87" t="s">
        <v>47</v>
      </c>
      <c r="I81" s="94">
        <v>10000</v>
      </c>
      <c r="J81" s="85" t="s">
        <v>307</v>
      </c>
      <c r="K81" s="10"/>
      <c r="L81" s="7">
        <v>10000</v>
      </c>
      <c r="M81" s="30"/>
      <c r="N81" s="31">
        <f t="shared" si="11"/>
        <v>500</v>
      </c>
      <c r="O81" s="31">
        <f t="shared" si="8"/>
        <v>0</v>
      </c>
      <c r="P81" s="75">
        <v>43897</v>
      </c>
      <c r="Q81" s="75" t="str">
        <f t="shared" ca="1" si="9"/>
        <v>-</v>
      </c>
      <c r="R81" s="32">
        <f t="shared" ca="1" si="10"/>
        <v>43726</v>
      </c>
    </row>
    <row r="82" spans="2:18" x14ac:dyDescent="0.2">
      <c r="B82" s="74">
        <v>55</v>
      </c>
      <c r="C82" s="77">
        <v>56321538</v>
      </c>
      <c r="D82" s="74" t="s">
        <v>218</v>
      </c>
      <c r="E82" s="75">
        <v>43621</v>
      </c>
      <c r="F82" s="75" t="s">
        <v>214</v>
      </c>
      <c r="G82" s="88" t="s">
        <v>51</v>
      </c>
      <c r="H82" s="87" t="s">
        <v>47</v>
      </c>
      <c r="I82" s="94">
        <v>10000</v>
      </c>
      <c r="J82" s="85" t="s">
        <v>308</v>
      </c>
      <c r="K82" s="10"/>
      <c r="L82" s="7">
        <f t="shared" ref="L82" si="12">I81</f>
        <v>10000</v>
      </c>
      <c r="M82" s="30"/>
      <c r="N82" s="31">
        <f t="shared" si="11"/>
        <v>500</v>
      </c>
      <c r="O82" s="31">
        <f t="shared" si="8"/>
        <v>0</v>
      </c>
      <c r="P82" s="75">
        <v>44248</v>
      </c>
      <c r="Q82" s="75" t="str">
        <f t="shared" ca="1" si="9"/>
        <v>-</v>
      </c>
      <c r="R82" s="32">
        <f t="shared" ca="1" si="10"/>
        <v>43726</v>
      </c>
    </row>
    <row r="83" spans="2:18" x14ac:dyDescent="0.2">
      <c r="B83" s="74">
        <v>56</v>
      </c>
      <c r="C83" s="77">
        <v>79186602</v>
      </c>
      <c r="D83" s="74" t="s">
        <v>229</v>
      </c>
      <c r="E83" s="75">
        <v>43626</v>
      </c>
      <c r="F83" s="85" t="s">
        <v>194</v>
      </c>
      <c r="G83" s="86" t="s">
        <v>202</v>
      </c>
      <c r="H83" s="87" t="s">
        <v>47</v>
      </c>
      <c r="I83" s="94">
        <v>6000</v>
      </c>
      <c r="J83" s="30" t="s">
        <v>309</v>
      </c>
      <c r="K83" s="10"/>
      <c r="L83" s="7">
        <v>6000</v>
      </c>
      <c r="M83" s="30"/>
      <c r="N83" s="31">
        <f t="shared" si="11"/>
        <v>300</v>
      </c>
      <c r="O83" s="31">
        <f t="shared" si="8"/>
        <v>0</v>
      </c>
      <c r="P83" s="75">
        <v>44254</v>
      </c>
      <c r="Q83" s="75" t="str">
        <f t="shared" ca="1" si="9"/>
        <v>-</v>
      </c>
      <c r="R83" s="32">
        <f t="shared" ca="1" si="10"/>
        <v>43726</v>
      </c>
    </row>
    <row r="84" spans="2:18" x14ac:dyDescent="0.2">
      <c r="B84" s="74">
        <v>57</v>
      </c>
      <c r="C84" s="77">
        <v>16930177</v>
      </c>
      <c r="D84" s="74" t="s">
        <v>99</v>
      </c>
      <c r="E84" s="75">
        <v>43467</v>
      </c>
      <c r="F84" s="75" t="s">
        <v>29</v>
      </c>
      <c r="G84" s="81" t="s">
        <v>52</v>
      </c>
      <c r="H84" s="87" t="s">
        <v>58</v>
      </c>
      <c r="I84" s="94">
        <v>7500</v>
      </c>
      <c r="J84" s="85" t="s">
        <v>325</v>
      </c>
      <c r="K84" s="10"/>
      <c r="L84" s="7">
        <v>7500</v>
      </c>
      <c r="M84" s="30"/>
      <c r="N84" s="31">
        <f t="shared" si="11"/>
        <v>375</v>
      </c>
      <c r="O84" s="31">
        <f t="shared" si="8"/>
        <v>0</v>
      </c>
      <c r="P84" s="75">
        <v>44098</v>
      </c>
      <c r="Q84" s="75" t="str">
        <f t="shared" ca="1" si="9"/>
        <v>-</v>
      </c>
      <c r="R84" s="32">
        <f t="shared" ca="1" si="10"/>
        <v>43726</v>
      </c>
    </row>
    <row r="85" spans="2:18" x14ac:dyDescent="0.2">
      <c r="B85" s="74">
        <v>58</v>
      </c>
      <c r="C85" s="91">
        <v>93752490</v>
      </c>
      <c r="D85" s="74" t="s">
        <v>100</v>
      </c>
      <c r="E85" s="75">
        <v>43467</v>
      </c>
      <c r="F85" s="75" t="s">
        <v>67</v>
      </c>
      <c r="G85" s="74" t="s">
        <v>54</v>
      </c>
      <c r="H85" s="87" t="s">
        <v>53</v>
      </c>
      <c r="I85" s="94">
        <v>4200</v>
      </c>
      <c r="J85" s="85" t="s">
        <v>310</v>
      </c>
      <c r="K85" s="10"/>
      <c r="L85" s="7">
        <v>4200</v>
      </c>
      <c r="M85" s="30"/>
      <c r="N85" s="31">
        <f t="shared" si="11"/>
        <v>210</v>
      </c>
      <c r="O85" s="31">
        <f t="shared" si="8"/>
        <v>0</v>
      </c>
      <c r="P85" s="75">
        <v>43684</v>
      </c>
      <c r="Q85" s="75" t="str">
        <f t="shared" ca="1" si="9"/>
        <v>VENCIDA</v>
      </c>
      <c r="R85" s="32">
        <f t="shared" ca="1" si="10"/>
        <v>43726</v>
      </c>
    </row>
    <row r="86" spans="2:18" x14ac:dyDescent="0.2">
      <c r="B86" s="74">
        <v>59</v>
      </c>
      <c r="C86" s="91">
        <v>67577598</v>
      </c>
      <c r="D86" s="74" t="s">
        <v>226</v>
      </c>
      <c r="E86" s="75">
        <v>43498</v>
      </c>
      <c r="F86" s="75" t="s">
        <v>143</v>
      </c>
      <c r="G86" s="74" t="s">
        <v>141</v>
      </c>
      <c r="H86" s="87" t="s">
        <v>53</v>
      </c>
      <c r="I86" s="94">
        <v>4500</v>
      </c>
      <c r="J86" s="85" t="s">
        <v>311</v>
      </c>
      <c r="K86" s="10"/>
      <c r="L86" s="7">
        <v>4500</v>
      </c>
      <c r="M86" s="30"/>
      <c r="N86" s="31">
        <f t="shared" si="11"/>
        <v>225</v>
      </c>
      <c r="O86" s="31">
        <f t="shared" si="8"/>
        <v>0</v>
      </c>
      <c r="P86" s="75">
        <v>43868</v>
      </c>
      <c r="Q86" s="75" t="str">
        <f t="shared" ca="1" si="9"/>
        <v>-</v>
      </c>
      <c r="R86" s="32">
        <f t="shared" ca="1" si="10"/>
        <v>43726</v>
      </c>
    </row>
    <row r="87" spans="2:18" x14ac:dyDescent="0.2">
      <c r="B87" s="74">
        <v>60</v>
      </c>
      <c r="C87" s="85">
        <v>26708906</v>
      </c>
      <c r="D87" s="85" t="s">
        <v>225</v>
      </c>
      <c r="E87" s="75">
        <v>43621</v>
      </c>
      <c r="F87" s="85" t="s">
        <v>172</v>
      </c>
      <c r="G87" s="86" t="s">
        <v>175</v>
      </c>
      <c r="H87" s="87" t="s">
        <v>53</v>
      </c>
      <c r="I87" s="94">
        <v>7000</v>
      </c>
      <c r="J87" s="30" t="s">
        <v>312</v>
      </c>
      <c r="K87" s="10"/>
      <c r="L87" s="7">
        <v>7000</v>
      </c>
      <c r="M87" s="30"/>
      <c r="N87" s="31">
        <f t="shared" si="11"/>
        <v>350</v>
      </c>
      <c r="O87" s="31">
        <f t="shared" si="8"/>
        <v>0</v>
      </c>
      <c r="P87" s="75">
        <v>43935</v>
      </c>
      <c r="Q87" s="75" t="str">
        <f t="shared" ca="1" si="9"/>
        <v>-</v>
      </c>
      <c r="R87" s="32">
        <f t="shared" ca="1" si="10"/>
        <v>43726</v>
      </c>
    </row>
    <row r="88" spans="2:18" x14ac:dyDescent="0.2">
      <c r="B88" s="74">
        <v>61</v>
      </c>
      <c r="C88" s="85">
        <v>4617053</v>
      </c>
      <c r="D88" s="85" t="s">
        <v>227</v>
      </c>
      <c r="E88" s="75">
        <v>43621</v>
      </c>
      <c r="F88" s="85" t="s">
        <v>170</v>
      </c>
      <c r="G88" s="86" t="s">
        <v>184</v>
      </c>
      <c r="H88" s="87" t="s">
        <v>53</v>
      </c>
      <c r="I88" s="94">
        <v>8000</v>
      </c>
      <c r="J88" s="30" t="s">
        <v>197</v>
      </c>
      <c r="K88" s="10"/>
      <c r="L88" s="7">
        <v>8000</v>
      </c>
      <c r="M88" s="30"/>
      <c r="N88" s="31">
        <f t="shared" si="11"/>
        <v>400</v>
      </c>
      <c r="O88" s="31">
        <f t="shared" si="8"/>
        <v>0</v>
      </c>
      <c r="P88" s="75">
        <v>43951</v>
      </c>
      <c r="Q88" s="75" t="str">
        <f t="shared" ca="1" si="9"/>
        <v>-</v>
      </c>
      <c r="R88" s="32">
        <f t="shared" ca="1" si="10"/>
        <v>43726</v>
      </c>
    </row>
    <row r="89" spans="2:18" ht="14.25" customHeight="1" x14ac:dyDescent="0.2">
      <c r="B89" s="74">
        <v>62</v>
      </c>
      <c r="C89" s="85">
        <v>73949329</v>
      </c>
      <c r="D89" s="85" t="s">
        <v>235</v>
      </c>
      <c r="E89" s="75">
        <v>43626</v>
      </c>
      <c r="F89" s="85" t="s">
        <v>194</v>
      </c>
      <c r="G89" s="86" t="s">
        <v>203</v>
      </c>
      <c r="H89" s="86" t="s">
        <v>25</v>
      </c>
      <c r="I89" s="94">
        <v>12000</v>
      </c>
      <c r="J89" s="30" t="s">
        <v>313</v>
      </c>
      <c r="K89" s="10"/>
      <c r="L89" s="7">
        <v>12000</v>
      </c>
      <c r="M89" s="30" t="s">
        <v>137</v>
      </c>
      <c r="N89" s="31">
        <f t="shared" si="11"/>
        <v>600</v>
      </c>
      <c r="O89" s="31">
        <f t="shared" si="8"/>
        <v>0</v>
      </c>
      <c r="P89" s="75">
        <v>44043</v>
      </c>
      <c r="Q89" s="75" t="str">
        <f t="shared" ca="1" si="9"/>
        <v>-</v>
      </c>
      <c r="R89" s="32">
        <f t="shared" ca="1" si="10"/>
        <v>43726</v>
      </c>
    </row>
    <row r="90" spans="2:18" x14ac:dyDescent="0.2">
      <c r="B90" s="74">
        <v>63</v>
      </c>
      <c r="C90" s="85">
        <v>57256365</v>
      </c>
      <c r="D90" s="74" t="s">
        <v>101</v>
      </c>
      <c r="E90" s="75">
        <v>43467</v>
      </c>
      <c r="F90" s="75" t="s">
        <v>29</v>
      </c>
      <c r="G90" s="88" t="s">
        <v>55</v>
      </c>
      <c r="H90" s="87" t="s">
        <v>25</v>
      </c>
      <c r="I90" s="94">
        <v>5500</v>
      </c>
      <c r="J90" s="85" t="s">
        <v>314</v>
      </c>
      <c r="K90" s="10"/>
      <c r="L90" s="7">
        <v>5500</v>
      </c>
      <c r="M90" s="30"/>
      <c r="N90" s="31">
        <f t="shared" si="11"/>
        <v>275</v>
      </c>
      <c r="O90" s="31">
        <f t="shared" si="8"/>
        <v>0</v>
      </c>
      <c r="P90" s="75">
        <v>44018</v>
      </c>
      <c r="Q90" s="75" t="str">
        <f t="shared" ca="1" si="9"/>
        <v>-</v>
      </c>
      <c r="R90" s="32">
        <f t="shared" ca="1" si="10"/>
        <v>43726</v>
      </c>
    </row>
    <row r="91" spans="2:18" x14ac:dyDescent="0.2">
      <c r="B91" s="74">
        <v>64</v>
      </c>
      <c r="C91" s="77">
        <v>5256364</v>
      </c>
      <c r="D91" s="74" t="s">
        <v>131</v>
      </c>
      <c r="E91" s="75">
        <v>43467</v>
      </c>
      <c r="F91" s="75" t="s">
        <v>29</v>
      </c>
      <c r="G91" s="88" t="s">
        <v>56</v>
      </c>
      <c r="H91" s="87" t="s">
        <v>25</v>
      </c>
      <c r="I91" s="94">
        <v>5000</v>
      </c>
      <c r="J91" s="85" t="s">
        <v>315</v>
      </c>
      <c r="K91" s="10"/>
      <c r="L91" s="7">
        <v>5000</v>
      </c>
      <c r="M91" s="30"/>
      <c r="N91" s="31">
        <f t="shared" si="11"/>
        <v>250</v>
      </c>
      <c r="O91" s="31">
        <f t="shared" si="8"/>
        <v>0</v>
      </c>
      <c r="P91" s="75">
        <v>44112</v>
      </c>
      <c r="Q91" s="75" t="str">
        <f t="shared" ca="1" si="9"/>
        <v>-</v>
      </c>
      <c r="R91" s="32">
        <f t="shared" ca="1" si="10"/>
        <v>43726</v>
      </c>
    </row>
    <row r="92" spans="2:18" x14ac:dyDescent="0.2">
      <c r="B92" s="74">
        <v>65</v>
      </c>
      <c r="C92" s="77">
        <v>14858894</v>
      </c>
      <c r="D92" s="74" t="s">
        <v>145</v>
      </c>
      <c r="E92" s="75">
        <v>43467</v>
      </c>
      <c r="F92" s="75" t="s">
        <v>144</v>
      </c>
      <c r="G92" s="88" t="s">
        <v>142</v>
      </c>
      <c r="H92" s="87" t="s">
        <v>25</v>
      </c>
      <c r="I92" s="94">
        <v>4500</v>
      </c>
      <c r="J92" s="85" t="s">
        <v>362</v>
      </c>
      <c r="K92" s="10"/>
      <c r="L92" s="7">
        <v>4500</v>
      </c>
      <c r="M92" s="30"/>
      <c r="N92" s="31">
        <f t="shared" si="11"/>
        <v>225</v>
      </c>
      <c r="O92" s="31">
        <f t="shared" si="8"/>
        <v>0</v>
      </c>
      <c r="P92" s="75">
        <v>43873</v>
      </c>
      <c r="Q92" s="75" t="str">
        <f t="shared" ca="1" si="9"/>
        <v>-</v>
      </c>
      <c r="R92" s="32">
        <f t="shared" ca="1" si="10"/>
        <v>43726</v>
      </c>
    </row>
    <row r="93" spans="2:18" x14ac:dyDescent="0.2">
      <c r="B93" s="74">
        <v>66</v>
      </c>
      <c r="C93" s="77">
        <v>41864050</v>
      </c>
      <c r="D93" s="74" t="s">
        <v>102</v>
      </c>
      <c r="E93" s="75">
        <v>43467</v>
      </c>
      <c r="F93" s="75" t="s">
        <v>29</v>
      </c>
      <c r="G93" s="88" t="s">
        <v>57</v>
      </c>
      <c r="H93" s="87" t="s">
        <v>25</v>
      </c>
      <c r="I93" s="94">
        <v>4500</v>
      </c>
      <c r="J93" s="85" t="s">
        <v>316</v>
      </c>
      <c r="K93" s="10"/>
      <c r="L93" s="7">
        <f>I92</f>
        <v>4500</v>
      </c>
      <c r="M93" s="30"/>
      <c r="N93" s="31">
        <f t="shared" si="11"/>
        <v>225</v>
      </c>
      <c r="O93" s="31">
        <f t="shared" si="8"/>
        <v>0</v>
      </c>
      <c r="P93" s="75">
        <v>43820</v>
      </c>
      <c r="Q93" s="75" t="str">
        <f t="shared" si="9"/>
        <v>-</v>
      </c>
      <c r="R93" s="32"/>
    </row>
    <row r="94" spans="2:18" x14ac:dyDescent="0.2">
      <c r="B94" s="74">
        <v>67</v>
      </c>
      <c r="C94" s="77">
        <v>55111475</v>
      </c>
      <c r="D94" s="74" t="s">
        <v>103</v>
      </c>
      <c r="E94" s="75">
        <v>43467</v>
      </c>
      <c r="F94" s="75" t="s">
        <v>29</v>
      </c>
      <c r="G94" s="81" t="s">
        <v>60</v>
      </c>
      <c r="H94" s="87" t="s">
        <v>59</v>
      </c>
      <c r="I94" s="94">
        <v>5000</v>
      </c>
      <c r="J94" s="85" t="s">
        <v>317</v>
      </c>
      <c r="K94" s="10"/>
      <c r="L94" s="7">
        <v>5000</v>
      </c>
      <c r="M94" s="30"/>
      <c r="N94" s="31">
        <f t="shared" si="11"/>
        <v>250</v>
      </c>
      <c r="O94" s="31">
        <f t="shared" si="8"/>
        <v>0</v>
      </c>
      <c r="P94" s="75">
        <v>44113</v>
      </c>
      <c r="Q94" s="75" t="str">
        <f t="shared" ca="1" si="9"/>
        <v>-</v>
      </c>
      <c r="R94" s="32">
        <f t="shared" ca="1" si="10"/>
        <v>43726</v>
      </c>
    </row>
    <row r="95" spans="2:18" x14ac:dyDescent="0.2">
      <c r="B95" s="74">
        <v>68</v>
      </c>
      <c r="C95" s="77">
        <v>50469533</v>
      </c>
      <c r="D95" s="74" t="s">
        <v>89</v>
      </c>
      <c r="E95" s="75">
        <v>43467</v>
      </c>
      <c r="F95" s="75" t="s">
        <v>67</v>
      </c>
      <c r="G95" s="81" t="s">
        <v>61</v>
      </c>
      <c r="H95" s="87" t="s">
        <v>59</v>
      </c>
      <c r="I95" s="94">
        <v>4700</v>
      </c>
      <c r="J95" s="85" t="s">
        <v>248</v>
      </c>
      <c r="K95" s="10"/>
      <c r="L95" s="7">
        <v>4700</v>
      </c>
      <c r="M95" s="30"/>
      <c r="N95" s="31">
        <f t="shared" si="11"/>
        <v>235</v>
      </c>
      <c r="O95" s="31">
        <f t="shared" si="8"/>
        <v>0</v>
      </c>
      <c r="P95" s="75">
        <v>43923</v>
      </c>
      <c r="Q95" s="75" t="str">
        <f t="shared" ca="1" si="9"/>
        <v>-</v>
      </c>
      <c r="R95" s="32">
        <f t="shared" ca="1" si="10"/>
        <v>43726</v>
      </c>
    </row>
    <row r="96" spans="2:18" x14ac:dyDescent="0.2">
      <c r="B96" s="74">
        <v>69</v>
      </c>
      <c r="C96" s="77">
        <v>85002135</v>
      </c>
      <c r="D96" s="74" t="s">
        <v>104</v>
      </c>
      <c r="E96" s="75">
        <v>43467</v>
      </c>
      <c r="F96" s="75" t="s">
        <v>29</v>
      </c>
      <c r="G96" s="81" t="s">
        <v>62</v>
      </c>
      <c r="H96" s="87" t="s">
        <v>59</v>
      </c>
      <c r="I96" s="94">
        <v>4000</v>
      </c>
      <c r="J96" s="85" t="s">
        <v>249</v>
      </c>
      <c r="K96" s="10"/>
      <c r="L96" s="7">
        <v>4000</v>
      </c>
      <c r="M96" s="30"/>
      <c r="N96" s="31">
        <f t="shared" si="11"/>
        <v>200</v>
      </c>
      <c r="O96" s="31">
        <f t="shared" si="8"/>
        <v>0</v>
      </c>
      <c r="P96" s="75">
        <v>44288</v>
      </c>
      <c r="Q96" s="75" t="str">
        <f t="shared" ca="1" si="9"/>
        <v>-</v>
      </c>
      <c r="R96" s="32">
        <f t="shared" ca="1" si="10"/>
        <v>43726</v>
      </c>
    </row>
    <row r="97" spans="2:18" x14ac:dyDescent="0.2">
      <c r="B97" s="74">
        <v>70</v>
      </c>
      <c r="C97" s="77">
        <v>72483393</v>
      </c>
      <c r="D97" s="74" t="s">
        <v>251</v>
      </c>
      <c r="E97" s="75">
        <v>43467</v>
      </c>
      <c r="F97" s="75" t="s">
        <v>29</v>
      </c>
      <c r="G97" s="81" t="s">
        <v>63</v>
      </c>
      <c r="H97" s="87" t="s">
        <v>59</v>
      </c>
      <c r="I97" s="94">
        <v>3200</v>
      </c>
      <c r="J97" s="85" t="s">
        <v>318</v>
      </c>
      <c r="K97" s="10"/>
      <c r="L97" s="7">
        <v>3200</v>
      </c>
      <c r="M97" s="30"/>
      <c r="N97" s="31">
        <f t="shared" si="11"/>
        <v>160</v>
      </c>
      <c r="O97" s="31">
        <f t="shared" si="8"/>
        <v>0</v>
      </c>
      <c r="P97" s="75">
        <v>44134</v>
      </c>
      <c r="Q97" s="75" t="str">
        <f t="shared" ca="1" si="9"/>
        <v>-</v>
      </c>
      <c r="R97" s="32">
        <f t="shared" ca="1" si="10"/>
        <v>43726</v>
      </c>
    </row>
    <row r="98" spans="2:18" x14ac:dyDescent="0.2">
      <c r="B98" s="74">
        <v>71</v>
      </c>
      <c r="C98" s="77">
        <v>41151186</v>
      </c>
      <c r="D98" s="74" t="s">
        <v>105</v>
      </c>
      <c r="E98" s="75">
        <v>43467</v>
      </c>
      <c r="F98" s="75" t="s">
        <v>29</v>
      </c>
      <c r="G98" s="88" t="s">
        <v>64</v>
      </c>
      <c r="H98" s="87" t="s">
        <v>65</v>
      </c>
      <c r="I98" s="94">
        <v>4000</v>
      </c>
      <c r="J98" s="85" t="s">
        <v>319</v>
      </c>
      <c r="K98" s="10"/>
      <c r="L98" s="7">
        <v>4000</v>
      </c>
      <c r="M98" s="30"/>
      <c r="N98" s="31">
        <f t="shared" si="11"/>
        <v>200</v>
      </c>
      <c r="O98" s="31">
        <f t="shared" si="8"/>
        <v>0</v>
      </c>
      <c r="P98" s="75">
        <v>43921</v>
      </c>
      <c r="Q98" s="75" t="str">
        <f t="shared" ca="1" si="9"/>
        <v>-</v>
      </c>
      <c r="R98" s="32">
        <f t="shared" ca="1" si="10"/>
        <v>43726</v>
      </c>
    </row>
    <row r="99" spans="2:18" x14ac:dyDescent="0.2">
      <c r="B99" s="74">
        <v>72</v>
      </c>
      <c r="C99" s="77">
        <v>77648064</v>
      </c>
      <c r="D99" s="74" t="s">
        <v>106</v>
      </c>
      <c r="E99" s="75">
        <v>43467</v>
      </c>
      <c r="F99" s="75" t="s">
        <v>29</v>
      </c>
      <c r="G99" s="81" t="s">
        <v>66</v>
      </c>
      <c r="H99" s="87" t="s">
        <v>65</v>
      </c>
      <c r="I99" s="94">
        <v>4000</v>
      </c>
      <c r="J99" s="85" t="s">
        <v>320</v>
      </c>
      <c r="K99" s="10"/>
      <c r="L99" s="7">
        <f>I98</f>
        <v>4000</v>
      </c>
      <c r="M99" s="30"/>
      <c r="N99" s="31">
        <f t="shared" si="11"/>
        <v>200</v>
      </c>
      <c r="O99" s="31"/>
      <c r="P99" s="75">
        <v>44288</v>
      </c>
      <c r="Q99" s="75" t="str">
        <f t="shared" ca="1" si="9"/>
        <v>-</v>
      </c>
      <c r="R99" s="32">
        <f t="shared" ca="1" si="10"/>
        <v>43726</v>
      </c>
    </row>
    <row r="100" spans="2:18" x14ac:dyDescent="0.2">
      <c r="B100" s="74">
        <v>73</v>
      </c>
      <c r="C100" s="77" t="s">
        <v>154</v>
      </c>
      <c r="D100" s="74" t="s">
        <v>148</v>
      </c>
      <c r="E100" s="75">
        <v>43514</v>
      </c>
      <c r="F100" s="75" t="s">
        <v>149</v>
      </c>
      <c r="G100" s="81" t="s">
        <v>146</v>
      </c>
      <c r="H100" s="87" t="s">
        <v>25</v>
      </c>
      <c r="I100" s="94">
        <v>4500</v>
      </c>
      <c r="J100" s="85" t="s">
        <v>243</v>
      </c>
      <c r="K100" s="10"/>
      <c r="L100" s="7">
        <v>4500</v>
      </c>
      <c r="M100" s="30"/>
      <c r="N100" s="31">
        <f t="shared" si="11"/>
        <v>225</v>
      </c>
      <c r="O100" s="31">
        <f t="shared" si="8"/>
        <v>0</v>
      </c>
      <c r="P100" s="75">
        <v>43887</v>
      </c>
      <c r="Q100" s="75" t="str">
        <f t="shared" ca="1" si="9"/>
        <v>-</v>
      </c>
      <c r="R100" s="32">
        <f t="shared" ca="1" si="10"/>
        <v>43726</v>
      </c>
    </row>
    <row r="101" spans="2:18" x14ac:dyDescent="0.2">
      <c r="B101" s="74">
        <v>74</v>
      </c>
      <c r="C101" s="77" t="s">
        <v>257</v>
      </c>
      <c r="D101" s="74" t="s">
        <v>258</v>
      </c>
      <c r="E101" s="75">
        <v>43651</v>
      </c>
      <c r="F101" s="75" t="s">
        <v>255</v>
      </c>
      <c r="G101" s="81" t="s">
        <v>259</v>
      </c>
      <c r="H101" s="87" t="s">
        <v>53</v>
      </c>
      <c r="I101" s="94">
        <v>4500</v>
      </c>
      <c r="J101" s="85" t="s">
        <v>268</v>
      </c>
      <c r="K101" s="10"/>
      <c r="L101" s="7">
        <v>4500</v>
      </c>
      <c r="M101" s="30"/>
      <c r="N101" s="31">
        <f t="shared" si="11"/>
        <v>225</v>
      </c>
      <c r="O101" s="31">
        <f t="shared" si="8"/>
        <v>0</v>
      </c>
      <c r="P101" s="75"/>
      <c r="Q101" s="75"/>
      <c r="R101" s="32"/>
    </row>
    <row r="102" spans="2:18" x14ac:dyDescent="0.2">
      <c r="B102" s="74">
        <v>75</v>
      </c>
      <c r="C102" s="77">
        <v>5851351</v>
      </c>
      <c r="D102" s="74" t="s">
        <v>278</v>
      </c>
      <c r="E102" s="75">
        <v>43651</v>
      </c>
      <c r="F102" s="75" t="s">
        <v>277</v>
      </c>
      <c r="G102" s="81" t="s">
        <v>265</v>
      </c>
      <c r="H102" s="87" t="s">
        <v>53</v>
      </c>
      <c r="I102" s="94">
        <v>4500</v>
      </c>
      <c r="J102" s="85" t="s">
        <v>268</v>
      </c>
      <c r="K102" s="10"/>
      <c r="L102" s="7">
        <v>4500</v>
      </c>
      <c r="M102" s="30"/>
      <c r="N102" s="31">
        <f t="shared" si="11"/>
        <v>225</v>
      </c>
      <c r="O102" s="31">
        <f t="shared" si="8"/>
        <v>0</v>
      </c>
      <c r="P102" s="75"/>
      <c r="Q102" s="75"/>
      <c r="R102" s="32"/>
    </row>
    <row r="103" spans="2:18" x14ac:dyDescent="0.2">
      <c r="B103" s="74">
        <v>76</v>
      </c>
      <c r="C103" s="77">
        <v>92351492</v>
      </c>
      <c r="D103" s="74" t="s">
        <v>266</v>
      </c>
      <c r="E103" s="75">
        <v>43655</v>
      </c>
      <c r="F103" s="75" t="s">
        <v>253</v>
      </c>
      <c r="G103" s="81" t="s">
        <v>267</v>
      </c>
      <c r="H103" s="87" t="s">
        <v>47</v>
      </c>
      <c r="I103" s="7">
        <v>7000</v>
      </c>
      <c r="J103" s="85" t="s">
        <v>304</v>
      </c>
      <c r="K103" s="10"/>
      <c r="L103" s="7">
        <v>7000</v>
      </c>
      <c r="M103" s="30"/>
      <c r="N103" s="31">
        <f t="shared" si="11"/>
        <v>350</v>
      </c>
      <c r="O103" s="31"/>
      <c r="P103" s="75"/>
      <c r="Q103" s="75"/>
      <c r="R103" s="32"/>
    </row>
    <row r="104" spans="2:18" x14ac:dyDescent="0.2">
      <c r="B104" s="74">
        <v>77</v>
      </c>
      <c r="C104" s="77">
        <v>74741217</v>
      </c>
      <c r="D104" s="74" t="s">
        <v>272</v>
      </c>
      <c r="E104" s="75">
        <v>43656</v>
      </c>
      <c r="F104" s="75" t="s">
        <v>273</v>
      </c>
      <c r="G104" s="81" t="s">
        <v>274</v>
      </c>
      <c r="H104" s="87" t="s">
        <v>25</v>
      </c>
      <c r="I104" s="79">
        <v>8000</v>
      </c>
      <c r="J104" s="80" t="s">
        <v>353</v>
      </c>
      <c r="K104" s="10"/>
      <c r="L104" s="7">
        <v>8000</v>
      </c>
      <c r="M104" s="30"/>
      <c r="N104" s="31">
        <f t="shared" si="11"/>
        <v>400</v>
      </c>
      <c r="O104" s="31"/>
      <c r="P104" s="75"/>
      <c r="Q104" s="75"/>
      <c r="R104" s="32"/>
    </row>
    <row r="105" spans="2:18" x14ac:dyDescent="0.2">
      <c r="B105" s="74">
        <v>78</v>
      </c>
      <c r="C105" s="92">
        <v>93637187</v>
      </c>
      <c r="D105" s="74" t="s">
        <v>337</v>
      </c>
      <c r="E105" s="75">
        <v>43676</v>
      </c>
      <c r="F105" s="75" t="s">
        <v>329</v>
      </c>
      <c r="G105" s="88" t="s">
        <v>343</v>
      </c>
      <c r="H105" s="86" t="s">
        <v>347</v>
      </c>
      <c r="I105" s="107">
        <v>5000</v>
      </c>
      <c r="J105" s="85" t="s">
        <v>268</v>
      </c>
      <c r="K105" s="10"/>
      <c r="L105" s="50"/>
      <c r="M105" s="69"/>
      <c r="N105" s="70"/>
      <c r="O105" s="70"/>
      <c r="P105" s="60"/>
      <c r="Q105" s="60"/>
      <c r="R105" s="67"/>
    </row>
    <row r="106" spans="2:18" x14ac:dyDescent="0.2">
      <c r="B106" s="74">
        <v>79</v>
      </c>
      <c r="C106" s="85">
        <v>54449065</v>
      </c>
      <c r="D106" s="74" t="s">
        <v>340</v>
      </c>
      <c r="E106" s="75">
        <v>43676</v>
      </c>
      <c r="F106" s="75" t="s">
        <v>329</v>
      </c>
      <c r="G106" s="86" t="s">
        <v>344</v>
      </c>
      <c r="H106" s="86" t="s">
        <v>347</v>
      </c>
      <c r="I106" s="108">
        <v>11000</v>
      </c>
      <c r="J106" s="30" t="s">
        <v>351</v>
      </c>
    </row>
    <row r="107" spans="2:18" x14ac:dyDescent="0.2">
      <c r="B107" s="58"/>
      <c r="C107" s="59"/>
      <c r="D107" s="58"/>
      <c r="E107" s="60"/>
      <c r="F107" s="60"/>
      <c r="G107" s="61"/>
      <c r="H107" s="62"/>
      <c r="I107" s="50"/>
      <c r="J107" s="10"/>
      <c r="K107" s="10"/>
      <c r="L107" s="50"/>
      <c r="M107" s="69"/>
      <c r="N107" s="70"/>
      <c r="O107" s="70"/>
      <c r="P107" s="60"/>
      <c r="Q107" s="60"/>
      <c r="R107" s="67"/>
    </row>
    <row r="108" spans="2:18" ht="13.5" thickBot="1" x14ac:dyDescent="0.25">
      <c r="I108" s="33">
        <f>SUM(I77:I107)</f>
        <v>189600</v>
      </c>
      <c r="K108" s="10"/>
      <c r="L108" s="63"/>
      <c r="M108" s="64"/>
      <c r="N108" s="65"/>
      <c r="O108" s="65"/>
      <c r="P108" s="66"/>
      <c r="Q108" s="60"/>
      <c r="R108" s="67"/>
    </row>
    <row r="109" spans="2:18" ht="14.25" thickTop="1" thickBot="1" x14ac:dyDescent="0.25">
      <c r="I109" s="43"/>
      <c r="L109" s="33">
        <f>L78+L79+L80+L81+L82+L83+L84+L85+L86+L87+L88+L89+L90+L91+L92+L93+L96+L98+L99+L100+L94+L95+L97+L77</f>
        <v>149600</v>
      </c>
      <c r="M109" s="33"/>
      <c r="N109" s="33">
        <f>SUM(N79:N103)</f>
        <v>7605</v>
      </c>
      <c r="O109" s="33">
        <f>SUM(O79:O103)</f>
        <v>0</v>
      </c>
      <c r="P109" s="34"/>
    </row>
    <row r="110" spans="2:18" ht="13.5" thickTop="1" x14ac:dyDescent="0.2">
      <c r="H110" s="45"/>
      <c r="I110" s="46"/>
      <c r="L110" s="40"/>
      <c r="N110" s="41"/>
      <c r="O110" s="41"/>
    </row>
    <row r="111" spans="2:18" ht="15.75" x14ac:dyDescent="0.2">
      <c r="B111" s="160" t="s">
        <v>128</v>
      </c>
      <c r="C111" s="161"/>
      <c r="D111" s="161"/>
      <c r="E111" s="161"/>
      <c r="F111" s="161"/>
      <c r="G111" s="161"/>
      <c r="H111" s="161"/>
      <c r="I111" s="161"/>
      <c r="J111" s="162"/>
      <c r="L111" s="40"/>
      <c r="N111" s="41"/>
      <c r="O111" s="41"/>
    </row>
    <row r="112" spans="2:18" ht="15.75" customHeight="1" x14ac:dyDescent="0.2">
      <c r="C112" s="165" t="s">
        <v>116</v>
      </c>
      <c r="D112" s="165"/>
      <c r="E112" s="165"/>
      <c r="F112" s="165"/>
      <c r="G112" s="165"/>
      <c r="H112" s="165"/>
      <c r="I112" s="165"/>
      <c r="J112" s="165"/>
      <c r="K112" s="47"/>
      <c r="L112" s="40"/>
      <c r="N112" s="41"/>
      <c r="O112" s="41"/>
    </row>
    <row r="113" spans="1:18" ht="12.75" customHeight="1" x14ac:dyDescent="0.2">
      <c r="C113" s="134" t="s">
        <v>117</v>
      </c>
      <c r="D113" s="134"/>
      <c r="E113" s="134"/>
      <c r="F113" s="134"/>
      <c r="G113" s="134"/>
      <c r="H113" s="134"/>
      <c r="I113" s="134"/>
      <c r="J113" s="134"/>
      <c r="K113" s="28"/>
      <c r="L113" s="148" t="s">
        <v>136</v>
      </c>
      <c r="M113" s="149"/>
      <c r="N113" s="149"/>
      <c r="O113" s="150"/>
      <c r="P113" s="154" t="s">
        <v>140</v>
      </c>
      <c r="Q113" s="154"/>
      <c r="R113" s="154"/>
    </row>
    <row r="114" spans="1:18" ht="25.5" x14ac:dyDescent="0.2">
      <c r="B114" s="117" t="s">
        <v>39</v>
      </c>
      <c r="C114" s="117" t="s">
        <v>38</v>
      </c>
      <c r="D114" s="117" t="s">
        <v>37</v>
      </c>
      <c r="E114" s="118" t="s">
        <v>36</v>
      </c>
      <c r="F114" s="118" t="s">
        <v>35</v>
      </c>
      <c r="G114" s="117" t="s">
        <v>34</v>
      </c>
      <c r="H114" s="117" t="s">
        <v>33</v>
      </c>
      <c r="I114" s="119" t="s">
        <v>78</v>
      </c>
      <c r="J114" s="117" t="s">
        <v>80</v>
      </c>
      <c r="K114" s="113"/>
      <c r="L114" s="151"/>
      <c r="M114" s="152"/>
      <c r="N114" s="152"/>
      <c r="O114" s="153"/>
      <c r="P114" s="154"/>
      <c r="Q114" s="154"/>
      <c r="R114" s="154"/>
    </row>
    <row r="115" spans="1:18" x14ac:dyDescent="0.2">
      <c r="B115" s="85">
        <v>80</v>
      </c>
      <c r="C115" s="91">
        <v>90082478</v>
      </c>
      <c r="D115" s="74" t="s">
        <v>107</v>
      </c>
      <c r="E115" s="75">
        <v>43467</v>
      </c>
      <c r="F115" s="75" t="s">
        <v>29</v>
      </c>
      <c r="G115" s="81" t="s">
        <v>69</v>
      </c>
      <c r="H115" s="87" t="s">
        <v>77</v>
      </c>
      <c r="I115" s="7">
        <v>4000</v>
      </c>
      <c r="J115" s="85" t="s">
        <v>321</v>
      </c>
      <c r="K115" s="10"/>
      <c r="L115" s="7">
        <v>4000</v>
      </c>
      <c r="M115" s="30"/>
      <c r="N115" s="31">
        <f t="shared" ref="N115:N118" si="13">L115*5%</f>
        <v>200</v>
      </c>
      <c r="O115" s="31">
        <f t="shared" ref="O115:O117" si="14">IF(M115="Sujeto a Retención",L115/1.12*5%,0)</f>
        <v>0</v>
      </c>
      <c r="P115" s="75">
        <v>44232</v>
      </c>
      <c r="Q115" s="75" t="str">
        <f t="shared" ref="Q115:Q118" ca="1" si="15">IF(P115&lt;R115,"VENCIDA","-")</f>
        <v>-</v>
      </c>
      <c r="R115" s="32">
        <f t="shared" ref="R115:R117" ca="1" si="16">TODAY()</f>
        <v>43726</v>
      </c>
    </row>
    <row r="116" spans="1:18" x14ac:dyDescent="0.2">
      <c r="A116" s="76"/>
      <c r="B116" s="85">
        <v>81</v>
      </c>
      <c r="C116" s="77">
        <v>41864077</v>
      </c>
      <c r="D116" s="74" t="s">
        <v>108</v>
      </c>
      <c r="E116" s="75">
        <v>43467</v>
      </c>
      <c r="F116" s="75" t="s">
        <v>29</v>
      </c>
      <c r="G116" s="81" t="s">
        <v>70</v>
      </c>
      <c r="H116" s="87" t="s">
        <v>68</v>
      </c>
      <c r="I116" s="7">
        <v>6000</v>
      </c>
      <c r="J116" s="85" t="s">
        <v>312</v>
      </c>
      <c r="K116" s="72"/>
      <c r="L116" s="7">
        <v>6000</v>
      </c>
      <c r="M116" s="30"/>
      <c r="N116" s="31">
        <f t="shared" si="13"/>
        <v>300</v>
      </c>
      <c r="O116" s="31">
        <f t="shared" si="14"/>
        <v>0</v>
      </c>
      <c r="P116" s="75">
        <v>44261</v>
      </c>
      <c r="Q116" s="75" t="str">
        <f t="shared" ca="1" si="15"/>
        <v>-</v>
      </c>
      <c r="R116" s="32">
        <f t="shared" ca="1" si="16"/>
        <v>43726</v>
      </c>
    </row>
    <row r="117" spans="1:18" x14ac:dyDescent="0.2">
      <c r="A117" s="76"/>
      <c r="B117" s="85">
        <v>82</v>
      </c>
      <c r="C117" s="98"/>
      <c r="D117" s="99" t="s">
        <v>150</v>
      </c>
      <c r="E117" s="100">
        <v>43517</v>
      </c>
      <c r="F117" s="100" t="s">
        <v>151</v>
      </c>
      <c r="G117" s="101" t="s">
        <v>244</v>
      </c>
      <c r="H117" s="102" t="s">
        <v>68</v>
      </c>
      <c r="I117" s="103">
        <v>8000</v>
      </c>
      <c r="J117" s="104" t="s">
        <v>328</v>
      </c>
      <c r="K117" s="10"/>
      <c r="L117" s="7">
        <v>8000</v>
      </c>
      <c r="M117" s="30"/>
      <c r="N117" s="31">
        <f t="shared" si="13"/>
        <v>400</v>
      </c>
      <c r="O117" s="31">
        <f t="shared" si="14"/>
        <v>0</v>
      </c>
      <c r="P117" s="75" t="s">
        <v>245</v>
      </c>
      <c r="Q117" s="75"/>
      <c r="R117" s="105">
        <f t="shared" ca="1" si="16"/>
        <v>43726</v>
      </c>
    </row>
    <row r="118" spans="1:18" s="74" customFormat="1" ht="12" customHeight="1" x14ac:dyDescent="0.2">
      <c r="A118" s="76"/>
      <c r="B118" s="85">
        <v>83</v>
      </c>
      <c r="C118" s="85">
        <v>90879759</v>
      </c>
      <c r="D118" s="85" t="s">
        <v>222</v>
      </c>
      <c r="E118" s="75">
        <v>43626</v>
      </c>
      <c r="F118" s="85" t="s">
        <v>194</v>
      </c>
      <c r="G118" s="86" t="s">
        <v>191</v>
      </c>
      <c r="H118" s="87" t="s">
        <v>68</v>
      </c>
      <c r="I118" s="79">
        <v>5000</v>
      </c>
      <c r="J118" s="30" t="s">
        <v>201</v>
      </c>
      <c r="K118" s="85"/>
      <c r="L118" s="7">
        <v>5000</v>
      </c>
      <c r="M118" s="30" t="s">
        <v>137</v>
      </c>
      <c r="N118" s="31">
        <f t="shared" si="13"/>
        <v>250</v>
      </c>
      <c r="O118" s="31" t="s">
        <v>246</v>
      </c>
      <c r="P118" s="75">
        <v>43957</v>
      </c>
      <c r="Q118" s="75" t="str">
        <f t="shared" si="15"/>
        <v>-</v>
      </c>
      <c r="R118" s="32"/>
    </row>
    <row r="119" spans="1:18" s="58" customFormat="1" ht="12" customHeight="1" x14ac:dyDescent="0.2">
      <c r="A119" s="76"/>
      <c r="B119" s="85">
        <v>84</v>
      </c>
      <c r="C119" s="85">
        <v>104863439</v>
      </c>
      <c r="D119" s="85" t="s">
        <v>331</v>
      </c>
      <c r="E119" s="75">
        <v>43676</v>
      </c>
      <c r="F119" s="75" t="s">
        <v>329</v>
      </c>
      <c r="G119" s="86" t="s">
        <v>332</v>
      </c>
      <c r="H119" s="87" t="s">
        <v>68</v>
      </c>
      <c r="I119" s="79">
        <v>4000</v>
      </c>
      <c r="J119" s="30" t="s">
        <v>355</v>
      </c>
      <c r="K119" s="10"/>
      <c r="L119" s="50"/>
      <c r="M119" s="69"/>
      <c r="N119" s="70"/>
      <c r="O119" s="70"/>
      <c r="P119" s="60"/>
      <c r="Q119" s="60"/>
      <c r="R119" s="67"/>
    </row>
    <row r="120" spans="1:18" ht="13.5" thickBot="1" x14ac:dyDescent="0.25">
      <c r="A120" s="76"/>
      <c r="H120" s="49"/>
      <c r="I120" s="48">
        <f>SUM(I115:I119)</f>
        <v>27000</v>
      </c>
      <c r="K120" s="10"/>
      <c r="L120" s="50"/>
      <c r="M120" s="69"/>
      <c r="N120" s="70"/>
      <c r="O120" s="70"/>
      <c r="P120" s="60"/>
      <c r="Q120" s="60"/>
      <c r="R120" s="67"/>
    </row>
    <row r="121" spans="1:18" ht="13.5" thickTop="1" x14ac:dyDescent="0.2">
      <c r="H121" s="49"/>
      <c r="I121" s="50"/>
      <c r="L121" s="40"/>
      <c r="N121" s="41"/>
      <c r="O121" s="41"/>
    </row>
    <row r="122" spans="1:18" x14ac:dyDescent="0.2">
      <c r="H122" s="49"/>
      <c r="I122" s="50"/>
      <c r="L122" s="40"/>
      <c r="N122" s="41"/>
      <c r="O122" s="41"/>
    </row>
    <row r="123" spans="1:18" x14ac:dyDescent="0.2">
      <c r="B123" s="137" t="s">
        <v>127</v>
      </c>
      <c r="C123" s="138"/>
      <c r="D123" s="138"/>
      <c r="E123" s="138"/>
      <c r="F123" s="138"/>
      <c r="G123" s="138"/>
      <c r="H123" s="138"/>
      <c r="I123" s="138"/>
      <c r="J123" s="139"/>
      <c r="L123" s="40"/>
      <c r="N123" s="41"/>
      <c r="O123" s="41"/>
    </row>
    <row r="124" spans="1:18" ht="15" customHeight="1" x14ac:dyDescent="0.2">
      <c r="C124" s="163" t="s">
        <v>118</v>
      </c>
      <c r="D124" s="163"/>
      <c r="E124" s="163"/>
      <c r="F124" s="163"/>
      <c r="G124" s="163"/>
      <c r="H124" s="163"/>
      <c r="I124" s="163"/>
      <c r="J124" s="163"/>
      <c r="K124" s="51"/>
      <c r="L124" s="40"/>
      <c r="N124" s="41"/>
      <c r="O124" s="41"/>
    </row>
    <row r="125" spans="1:18" ht="21" customHeight="1" x14ac:dyDescent="0.2">
      <c r="C125" s="134" t="s">
        <v>119</v>
      </c>
      <c r="D125" s="134"/>
      <c r="E125" s="134"/>
      <c r="F125" s="134"/>
      <c r="G125" s="134"/>
      <c r="H125" s="134"/>
      <c r="I125" s="134"/>
      <c r="J125" s="134"/>
      <c r="K125" s="28"/>
      <c r="L125" s="148" t="s">
        <v>136</v>
      </c>
      <c r="M125" s="149"/>
      <c r="N125" s="149"/>
      <c r="O125" s="150"/>
      <c r="P125" s="157" t="s">
        <v>140</v>
      </c>
      <c r="Q125" s="158"/>
      <c r="R125" s="159"/>
    </row>
    <row r="126" spans="1:18" ht="38.25" x14ac:dyDescent="0.2">
      <c r="B126" s="119" t="s">
        <v>39</v>
      </c>
      <c r="C126" s="119" t="s">
        <v>38</v>
      </c>
      <c r="D126" s="119" t="s">
        <v>37</v>
      </c>
      <c r="E126" s="118" t="s">
        <v>36</v>
      </c>
      <c r="F126" s="120" t="s">
        <v>35</v>
      </c>
      <c r="G126" s="117" t="s">
        <v>34</v>
      </c>
      <c r="H126" s="117" t="s">
        <v>33</v>
      </c>
      <c r="I126" s="120" t="s">
        <v>78</v>
      </c>
      <c r="J126" s="117" t="s">
        <v>80</v>
      </c>
      <c r="K126" s="113"/>
      <c r="L126" s="114" t="s">
        <v>132</v>
      </c>
      <c r="M126" s="114" t="s">
        <v>133</v>
      </c>
      <c r="N126" s="114" t="s">
        <v>134</v>
      </c>
      <c r="O126" s="114" t="s">
        <v>135</v>
      </c>
      <c r="P126" s="114" t="s">
        <v>31</v>
      </c>
      <c r="Q126" s="39" t="s">
        <v>138</v>
      </c>
      <c r="R126" s="114" t="s">
        <v>139</v>
      </c>
    </row>
    <row r="127" spans="1:18" ht="15" customHeight="1" x14ac:dyDescent="0.2">
      <c r="B127" s="74">
        <v>85</v>
      </c>
      <c r="C127" s="77">
        <v>32921454</v>
      </c>
      <c r="D127" s="74" t="s">
        <v>109</v>
      </c>
      <c r="E127" s="75">
        <v>43467</v>
      </c>
      <c r="F127" s="75" t="s">
        <v>29</v>
      </c>
      <c r="G127" s="88" t="s">
        <v>71</v>
      </c>
      <c r="H127" s="106" t="s">
        <v>72</v>
      </c>
      <c r="I127" s="7">
        <v>6500</v>
      </c>
      <c r="J127" s="85" t="s">
        <v>322</v>
      </c>
      <c r="K127" s="9"/>
      <c r="L127" s="7">
        <v>6500</v>
      </c>
      <c r="M127" s="30"/>
      <c r="N127" s="31">
        <f t="shared" ref="N127:N135" si="17">L127*5%</f>
        <v>325</v>
      </c>
      <c r="O127" s="31">
        <f t="shared" ref="O127:O135" si="18">IF(M127="Sujeto a Retención",L127/1.12*5%,0)</f>
        <v>0</v>
      </c>
      <c r="P127" s="72" t="s">
        <v>245</v>
      </c>
      <c r="Q127" s="75" t="str">
        <f t="shared" ref="Q127:Q135" ca="1" si="19">IF(P127&lt;R127,"VENCIDA","-")</f>
        <v>-</v>
      </c>
      <c r="R127" s="32">
        <f t="shared" ref="R127:R135" ca="1" si="20">TODAY()</f>
        <v>43726</v>
      </c>
    </row>
    <row r="128" spans="1:18" x14ac:dyDescent="0.2">
      <c r="B128" s="74">
        <v>86</v>
      </c>
      <c r="C128" s="77">
        <v>34721819</v>
      </c>
      <c r="D128" s="74" t="s">
        <v>110</v>
      </c>
      <c r="E128" s="75">
        <v>43467</v>
      </c>
      <c r="F128" s="75" t="s">
        <v>29</v>
      </c>
      <c r="G128" s="81" t="s">
        <v>73</v>
      </c>
      <c r="H128" s="78" t="s">
        <v>72</v>
      </c>
      <c r="I128" s="7">
        <v>3300</v>
      </c>
      <c r="J128" s="85" t="s">
        <v>327</v>
      </c>
      <c r="K128" s="10"/>
      <c r="L128" s="7">
        <v>3300</v>
      </c>
      <c r="M128" s="30"/>
      <c r="N128" s="31">
        <f t="shared" si="17"/>
        <v>165</v>
      </c>
      <c r="O128" s="31">
        <f t="shared" si="18"/>
        <v>0</v>
      </c>
      <c r="P128" s="75">
        <v>44298</v>
      </c>
      <c r="Q128" s="75" t="str">
        <f t="shared" ca="1" si="19"/>
        <v>-</v>
      </c>
      <c r="R128" s="32">
        <f t="shared" ca="1" si="20"/>
        <v>43726</v>
      </c>
    </row>
    <row r="129" spans="1:18" x14ac:dyDescent="0.2">
      <c r="B129" s="74">
        <f t="shared" ref="B129:B134" si="21">B128+1</f>
        <v>87</v>
      </c>
      <c r="C129" s="77">
        <v>15231054</v>
      </c>
      <c r="D129" s="74" t="s">
        <v>111</v>
      </c>
      <c r="E129" s="75">
        <v>43467</v>
      </c>
      <c r="F129" s="75" t="s">
        <v>29</v>
      </c>
      <c r="G129" s="88" t="s">
        <v>74</v>
      </c>
      <c r="H129" s="78" t="s">
        <v>72</v>
      </c>
      <c r="I129" s="7">
        <v>3300</v>
      </c>
      <c r="J129" s="85" t="s">
        <v>323</v>
      </c>
      <c r="K129" s="10"/>
      <c r="L129" s="7">
        <f>I128</f>
        <v>3300</v>
      </c>
      <c r="M129" s="30"/>
      <c r="N129" s="31">
        <f t="shared" si="17"/>
        <v>165</v>
      </c>
      <c r="O129" s="31">
        <f t="shared" si="18"/>
        <v>0</v>
      </c>
      <c r="P129" s="75">
        <v>44056</v>
      </c>
      <c r="Q129" s="75" t="str">
        <f t="shared" ca="1" si="19"/>
        <v>-</v>
      </c>
      <c r="R129" s="32">
        <f t="shared" ca="1" si="20"/>
        <v>43726</v>
      </c>
    </row>
    <row r="130" spans="1:18" x14ac:dyDescent="0.2">
      <c r="B130" s="74">
        <f t="shared" si="21"/>
        <v>88</v>
      </c>
      <c r="C130" s="92">
        <v>83260218</v>
      </c>
      <c r="D130" s="74" t="s">
        <v>220</v>
      </c>
      <c r="E130" s="75">
        <v>43626</v>
      </c>
      <c r="F130" s="75" t="s">
        <v>221</v>
      </c>
      <c r="G130" s="74" t="s">
        <v>75</v>
      </c>
      <c r="H130" s="74" t="s">
        <v>76</v>
      </c>
      <c r="I130" s="107">
        <v>8000</v>
      </c>
      <c r="J130" s="85" t="s">
        <v>249</v>
      </c>
      <c r="K130" s="10"/>
      <c r="L130" s="7">
        <v>8000</v>
      </c>
      <c r="M130" s="30"/>
      <c r="N130" s="31">
        <f t="shared" si="17"/>
        <v>400</v>
      </c>
      <c r="O130" s="31">
        <f t="shared" si="18"/>
        <v>0</v>
      </c>
      <c r="P130" s="75">
        <v>44330</v>
      </c>
      <c r="Q130" s="75" t="str">
        <f t="shared" ca="1" si="19"/>
        <v>-</v>
      </c>
      <c r="R130" s="32">
        <f t="shared" ca="1" si="20"/>
        <v>43726</v>
      </c>
    </row>
    <row r="131" spans="1:18" x14ac:dyDescent="0.2">
      <c r="B131" s="74">
        <f t="shared" si="21"/>
        <v>89</v>
      </c>
      <c r="C131" s="85">
        <v>104208694</v>
      </c>
      <c r="D131" s="81" t="s">
        <v>204</v>
      </c>
      <c r="E131" s="75">
        <v>43612</v>
      </c>
      <c r="F131" s="85" t="s">
        <v>163</v>
      </c>
      <c r="G131" s="86" t="s">
        <v>164</v>
      </c>
      <c r="H131" s="74" t="s">
        <v>76</v>
      </c>
      <c r="I131" s="108">
        <v>3500</v>
      </c>
      <c r="J131" s="30" t="s">
        <v>196</v>
      </c>
      <c r="K131" s="10"/>
      <c r="L131" s="7">
        <v>3500</v>
      </c>
      <c r="M131" s="30"/>
      <c r="N131" s="31">
        <f t="shared" si="17"/>
        <v>175</v>
      </c>
      <c r="O131" s="31">
        <f t="shared" si="18"/>
        <v>0</v>
      </c>
      <c r="P131" s="75">
        <v>43985</v>
      </c>
      <c r="Q131" s="75" t="str">
        <f t="shared" ca="1" si="19"/>
        <v>-</v>
      </c>
      <c r="R131" s="32">
        <f t="shared" ca="1" si="20"/>
        <v>43726</v>
      </c>
    </row>
    <row r="132" spans="1:18" x14ac:dyDescent="0.2">
      <c r="B132" s="74">
        <f t="shared" si="21"/>
        <v>90</v>
      </c>
      <c r="C132" s="85">
        <v>103554556</v>
      </c>
      <c r="D132" s="81" t="s">
        <v>205</v>
      </c>
      <c r="E132" s="75">
        <v>43612</v>
      </c>
      <c r="F132" s="85" t="s">
        <v>163</v>
      </c>
      <c r="G132" s="86" t="s">
        <v>165</v>
      </c>
      <c r="H132" s="74" t="s">
        <v>76</v>
      </c>
      <c r="I132" s="108">
        <v>3500</v>
      </c>
      <c r="J132" s="30" t="s">
        <v>195</v>
      </c>
      <c r="K132" s="10"/>
      <c r="L132" s="7">
        <v>3500</v>
      </c>
      <c r="M132" s="30"/>
      <c r="N132" s="31">
        <f t="shared" si="17"/>
        <v>175</v>
      </c>
      <c r="O132" s="31">
        <f t="shared" si="18"/>
        <v>0</v>
      </c>
      <c r="P132" s="75">
        <v>43989</v>
      </c>
      <c r="Q132" s="75" t="str">
        <f t="shared" ca="1" si="19"/>
        <v>-</v>
      </c>
      <c r="R132" s="32">
        <f t="shared" ca="1" si="20"/>
        <v>43726</v>
      </c>
    </row>
    <row r="133" spans="1:18" x14ac:dyDescent="0.2">
      <c r="B133" s="74">
        <f t="shared" si="21"/>
        <v>91</v>
      </c>
      <c r="C133" s="85">
        <v>100689795</v>
      </c>
      <c r="D133" s="81" t="s">
        <v>206</v>
      </c>
      <c r="E133" s="75">
        <v>43612</v>
      </c>
      <c r="F133" s="85" t="s">
        <v>163</v>
      </c>
      <c r="G133" s="86" t="s">
        <v>166</v>
      </c>
      <c r="H133" s="74" t="s">
        <v>76</v>
      </c>
      <c r="I133" s="108">
        <v>3500</v>
      </c>
      <c r="J133" s="30" t="s">
        <v>200</v>
      </c>
      <c r="K133" s="10"/>
      <c r="L133" s="7">
        <v>3500</v>
      </c>
      <c r="M133" s="30"/>
      <c r="N133" s="31">
        <f t="shared" si="17"/>
        <v>175</v>
      </c>
      <c r="O133" s="31">
        <f t="shared" si="18"/>
        <v>0</v>
      </c>
      <c r="P133" s="75">
        <v>43989</v>
      </c>
      <c r="Q133" s="75" t="str">
        <f t="shared" ca="1" si="19"/>
        <v>-</v>
      </c>
      <c r="R133" s="32">
        <f t="shared" ca="1" si="20"/>
        <v>43726</v>
      </c>
    </row>
    <row r="134" spans="1:18" x14ac:dyDescent="0.2">
      <c r="B134" s="74">
        <f t="shared" si="21"/>
        <v>92</v>
      </c>
      <c r="C134" s="85">
        <v>98468898</v>
      </c>
      <c r="D134" s="81" t="s">
        <v>207</v>
      </c>
      <c r="E134" s="75">
        <v>43612</v>
      </c>
      <c r="F134" s="85" t="s">
        <v>163</v>
      </c>
      <c r="G134" s="86" t="s">
        <v>167</v>
      </c>
      <c r="H134" s="74" t="s">
        <v>76</v>
      </c>
      <c r="I134" s="108">
        <v>3500</v>
      </c>
      <c r="J134" s="30" t="s">
        <v>200</v>
      </c>
      <c r="K134" s="10"/>
      <c r="L134" s="7">
        <v>3500</v>
      </c>
      <c r="M134" s="30"/>
      <c r="N134" s="31">
        <f t="shared" si="17"/>
        <v>175</v>
      </c>
      <c r="O134" s="31">
        <f t="shared" si="18"/>
        <v>0</v>
      </c>
      <c r="P134" s="75">
        <v>43985</v>
      </c>
      <c r="Q134" s="75" t="str">
        <f t="shared" ca="1" si="19"/>
        <v>-</v>
      </c>
      <c r="R134" s="32">
        <f t="shared" ca="1" si="20"/>
        <v>43726</v>
      </c>
    </row>
    <row r="135" spans="1:18" x14ac:dyDescent="0.2">
      <c r="B135" s="74">
        <f>B134+1</f>
        <v>93</v>
      </c>
      <c r="C135" s="85">
        <v>100689914</v>
      </c>
      <c r="D135" s="81" t="s">
        <v>208</v>
      </c>
      <c r="E135" s="75">
        <v>43612</v>
      </c>
      <c r="F135" s="85" t="s">
        <v>163</v>
      </c>
      <c r="G135" s="86" t="s">
        <v>168</v>
      </c>
      <c r="H135" s="74" t="s">
        <v>76</v>
      </c>
      <c r="I135" s="108">
        <v>3500</v>
      </c>
      <c r="J135" s="30" t="s">
        <v>201</v>
      </c>
      <c r="K135" s="10"/>
      <c r="L135" s="7">
        <v>3500</v>
      </c>
      <c r="M135" s="30"/>
      <c r="N135" s="31">
        <f t="shared" si="17"/>
        <v>175</v>
      </c>
      <c r="O135" s="31">
        <f t="shared" si="18"/>
        <v>0</v>
      </c>
      <c r="P135" s="75">
        <v>43989</v>
      </c>
      <c r="Q135" s="75" t="str">
        <f t="shared" ca="1" si="19"/>
        <v>-</v>
      </c>
      <c r="R135" s="32">
        <f t="shared" ca="1" si="20"/>
        <v>43726</v>
      </c>
    </row>
    <row r="136" spans="1:18" x14ac:dyDescent="0.2">
      <c r="B136" s="74">
        <f t="shared" ref="B136" si="22">B135+1</f>
        <v>94</v>
      </c>
      <c r="C136" s="77">
        <v>78053536</v>
      </c>
      <c r="D136" s="74" t="s">
        <v>336</v>
      </c>
      <c r="E136" s="75">
        <v>43676</v>
      </c>
      <c r="F136" s="75" t="s">
        <v>329</v>
      </c>
      <c r="G136" s="88" t="s">
        <v>345</v>
      </c>
      <c r="H136" s="78" t="s">
        <v>72</v>
      </c>
      <c r="I136" s="7">
        <v>4000</v>
      </c>
      <c r="J136" s="85" t="s">
        <v>361</v>
      </c>
      <c r="K136" s="10"/>
      <c r="L136" s="50"/>
      <c r="M136" s="69"/>
      <c r="N136" s="70"/>
      <c r="O136" s="70"/>
      <c r="P136" s="60"/>
      <c r="Q136" s="60"/>
      <c r="R136" s="67"/>
    </row>
    <row r="137" spans="1:18" x14ac:dyDescent="0.2">
      <c r="H137" s="45"/>
      <c r="I137" s="46">
        <f>SUM(I127:I136)</f>
        <v>42600</v>
      </c>
      <c r="K137" s="10"/>
      <c r="L137" s="50"/>
      <c r="M137" s="69"/>
      <c r="N137" s="70"/>
      <c r="O137" s="70"/>
      <c r="P137" s="60"/>
      <c r="Q137" s="60"/>
      <c r="R137" s="67"/>
    </row>
    <row r="138" spans="1:18" x14ac:dyDescent="0.2">
      <c r="B138" s="136"/>
      <c r="C138" s="136"/>
      <c r="D138" s="136"/>
      <c r="E138" s="136"/>
      <c r="F138" s="136"/>
      <c r="G138" s="136"/>
      <c r="H138" s="136"/>
      <c r="I138" s="136"/>
      <c r="J138" s="136"/>
    </row>
    <row r="139" spans="1:18" x14ac:dyDescent="0.2">
      <c r="B139" s="58"/>
      <c r="C139" s="10"/>
      <c r="D139" s="82"/>
      <c r="E139" s="60"/>
      <c r="F139" s="10"/>
      <c r="G139" s="83"/>
      <c r="H139" s="10"/>
      <c r="I139" s="84"/>
      <c r="J139" s="69"/>
    </row>
    <row r="140" spans="1:18" x14ac:dyDescent="0.2">
      <c r="C140" s="72"/>
      <c r="D140" s="72"/>
      <c r="G140" s="72"/>
      <c r="H140" s="72"/>
      <c r="I140" s="72"/>
    </row>
    <row r="141" spans="1:18" ht="15.75" x14ac:dyDescent="0.2">
      <c r="G141" s="132" t="s">
        <v>126</v>
      </c>
      <c r="H141" s="133"/>
      <c r="I141" s="11">
        <f>I62+I108+I120+I137</f>
        <v>617300</v>
      </c>
    </row>
    <row r="142" spans="1:18" ht="18" customHeight="1" x14ac:dyDescent="0.25">
      <c r="H142" s="54" t="str">
        <f>G141</f>
        <v xml:space="preserve"> -TOTAL  RENGLÓN 029-</v>
      </c>
      <c r="L142" s="52" t="e">
        <f>#REF!+L63+L109+L136</f>
        <v>#REF!</v>
      </c>
      <c r="M142" s="52"/>
      <c r="N142" s="52" t="e">
        <f>+#REF!+#REF!+N109+N63</f>
        <v>#REF!</v>
      </c>
      <c r="O142" s="52" t="e">
        <f>+#REF!+#REF!+O109+O63</f>
        <v>#REF!</v>
      </c>
      <c r="P142" s="53"/>
    </row>
    <row r="143" spans="1:18" x14ac:dyDescent="0.2">
      <c r="I143" s="40"/>
    </row>
    <row r="144" spans="1:18" ht="18" x14ac:dyDescent="0.2">
      <c r="A144" s="12"/>
      <c r="B144" s="12"/>
      <c r="C144" s="13"/>
      <c r="D144" s="13"/>
      <c r="E144" s="13"/>
      <c r="F144" s="13"/>
      <c r="G144" s="14"/>
      <c r="H144" s="15"/>
      <c r="I144" s="16"/>
      <c r="J144" s="55"/>
    </row>
    <row r="145" spans="1:12" ht="16.5" x14ac:dyDescent="0.25">
      <c r="A145" s="17" t="s">
        <v>120</v>
      </c>
      <c r="B145" s="18"/>
      <c r="C145" s="19"/>
      <c r="D145" s="19"/>
      <c r="E145" s="20" t="s">
        <v>121</v>
      </c>
      <c r="F145" s="21"/>
      <c r="G145" s="20" t="s">
        <v>122</v>
      </c>
      <c r="H145" s="20"/>
      <c r="I145" s="22"/>
      <c r="J145" s="56"/>
    </row>
    <row r="146" spans="1:12" ht="16.5" x14ac:dyDescent="0.2">
      <c r="A146" s="23"/>
      <c r="B146" s="131" t="s">
        <v>125</v>
      </c>
      <c r="C146" s="131"/>
      <c r="D146" s="131"/>
      <c r="E146" s="24"/>
      <c r="F146" s="110" t="s">
        <v>130</v>
      </c>
      <c r="G146" s="24"/>
      <c r="H146" s="135" t="s">
        <v>161</v>
      </c>
      <c r="I146" s="135"/>
      <c r="J146" s="135"/>
    </row>
    <row r="147" spans="1:12" ht="16.5" x14ac:dyDescent="0.2">
      <c r="A147" s="23"/>
      <c r="B147" s="131" t="s">
        <v>123</v>
      </c>
      <c r="C147" s="131"/>
      <c r="D147" s="131"/>
      <c r="E147" s="24"/>
      <c r="F147" s="109" t="s">
        <v>129</v>
      </c>
      <c r="G147" s="24"/>
      <c r="H147" s="131" t="s">
        <v>162</v>
      </c>
      <c r="I147" s="131"/>
      <c r="J147" s="131"/>
    </row>
    <row r="148" spans="1:12" ht="16.5" x14ac:dyDescent="0.2">
      <c r="A148" s="23"/>
      <c r="B148" s="131" t="s">
        <v>124</v>
      </c>
      <c r="C148" s="131"/>
      <c r="D148" s="131"/>
      <c r="E148" s="24"/>
      <c r="F148" s="109" t="s">
        <v>124</v>
      </c>
      <c r="G148" s="24"/>
      <c r="H148" s="131" t="s">
        <v>124</v>
      </c>
      <c r="I148" s="131"/>
      <c r="J148" s="131"/>
    </row>
    <row r="149" spans="1:12" ht="15.75" x14ac:dyDescent="0.25">
      <c r="A149" s="25"/>
      <c r="B149" s="26"/>
      <c r="C149" s="21"/>
      <c r="D149" s="21"/>
      <c r="E149" s="21"/>
      <c r="F149" s="27"/>
      <c r="G149" s="21"/>
      <c r="H149" s="21"/>
      <c r="I149" s="22"/>
      <c r="J149" s="57"/>
    </row>
    <row r="150" spans="1:12" x14ac:dyDescent="0.2">
      <c r="L150" s="46"/>
    </row>
    <row r="151" spans="1:12" x14ac:dyDescent="0.2">
      <c r="L151" s="46"/>
    </row>
    <row r="154" spans="1:12" x14ac:dyDescent="0.2">
      <c r="L154" s="46"/>
    </row>
    <row r="157" spans="1:12" x14ac:dyDescent="0.2">
      <c r="J157" s="40"/>
    </row>
    <row r="158" spans="1:12" x14ac:dyDescent="0.2">
      <c r="J158" s="73"/>
    </row>
    <row r="159" spans="1:12" x14ac:dyDescent="0.2">
      <c r="J159" s="73"/>
    </row>
    <row r="164" spans="12:12" x14ac:dyDescent="0.2">
      <c r="L164" s="71"/>
    </row>
  </sheetData>
  <mergeCells count="33">
    <mergeCell ref="L125:O125"/>
    <mergeCell ref="L8:O9"/>
    <mergeCell ref="P8:R9"/>
    <mergeCell ref="C75:J75"/>
    <mergeCell ref="C74:J74"/>
    <mergeCell ref="L75:O75"/>
    <mergeCell ref="P75:R75"/>
    <mergeCell ref="B111:J111"/>
    <mergeCell ref="P125:R125"/>
    <mergeCell ref="L113:O114"/>
    <mergeCell ref="P113:R114"/>
    <mergeCell ref="C124:J124"/>
    <mergeCell ref="C9:J9"/>
    <mergeCell ref="H63:I63"/>
    <mergeCell ref="C112:J112"/>
    <mergeCell ref="C72:J72"/>
    <mergeCell ref="C6:J6"/>
    <mergeCell ref="C2:J2"/>
    <mergeCell ref="D3:I3"/>
    <mergeCell ref="D5:J5"/>
    <mergeCell ref="C8:J8"/>
    <mergeCell ref="C71:J71"/>
    <mergeCell ref="B148:D148"/>
    <mergeCell ref="H148:J148"/>
    <mergeCell ref="G141:H141"/>
    <mergeCell ref="C125:J125"/>
    <mergeCell ref="B146:D146"/>
    <mergeCell ref="H146:J146"/>
    <mergeCell ref="B147:D147"/>
    <mergeCell ref="H147:J147"/>
    <mergeCell ref="B138:J138"/>
    <mergeCell ref="B123:J123"/>
    <mergeCell ref="C113:J113"/>
  </mergeCells>
  <conditionalFormatting sqref="C16">
    <cfRule type="duplicateValues" dxfId="51" priority="94"/>
  </conditionalFormatting>
  <conditionalFormatting sqref="C19">
    <cfRule type="duplicateValues" dxfId="50" priority="92"/>
  </conditionalFormatting>
  <conditionalFormatting sqref="C20">
    <cfRule type="duplicateValues" dxfId="49" priority="83"/>
  </conditionalFormatting>
  <conditionalFormatting sqref="C22">
    <cfRule type="duplicateValues" dxfId="48" priority="82"/>
  </conditionalFormatting>
  <conditionalFormatting sqref="C25">
    <cfRule type="duplicateValues" dxfId="47" priority="81"/>
  </conditionalFormatting>
  <conditionalFormatting sqref="C26">
    <cfRule type="duplicateValues" dxfId="46" priority="80"/>
  </conditionalFormatting>
  <conditionalFormatting sqref="C27">
    <cfRule type="duplicateValues" dxfId="45" priority="78"/>
  </conditionalFormatting>
  <conditionalFormatting sqref="C28">
    <cfRule type="duplicateValues" dxfId="44" priority="76"/>
  </conditionalFormatting>
  <conditionalFormatting sqref="C31">
    <cfRule type="duplicateValues" dxfId="43" priority="75"/>
  </conditionalFormatting>
  <conditionalFormatting sqref="C32">
    <cfRule type="duplicateValues" dxfId="42" priority="74"/>
  </conditionalFormatting>
  <conditionalFormatting sqref="C33">
    <cfRule type="duplicateValues" dxfId="41" priority="72"/>
  </conditionalFormatting>
  <conditionalFormatting sqref="C34">
    <cfRule type="duplicateValues" dxfId="40" priority="69"/>
  </conditionalFormatting>
  <conditionalFormatting sqref="C35">
    <cfRule type="duplicateValues" dxfId="39" priority="68"/>
  </conditionalFormatting>
  <conditionalFormatting sqref="C36">
    <cfRule type="duplicateValues" dxfId="38" priority="66"/>
  </conditionalFormatting>
  <conditionalFormatting sqref="C37">
    <cfRule type="duplicateValues" dxfId="37" priority="63"/>
  </conditionalFormatting>
  <conditionalFormatting sqref="C43">
    <cfRule type="duplicateValues" dxfId="36" priority="62"/>
  </conditionalFormatting>
  <conditionalFormatting sqref="C44">
    <cfRule type="duplicateValues" dxfId="35" priority="58"/>
  </conditionalFormatting>
  <conditionalFormatting sqref="C45">
    <cfRule type="duplicateValues" dxfId="34" priority="57"/>
  </conditionalFormatting>
  <conditionalFormatting sqref="C78">
    <cfRule type="duplicateValues" dxfId="33" priority="53"/>
  </conditionalFormatting>
  <conditionalFormatting sqref="C79">
    <cfRule type="duplicateValues" dxfId="32" priority="52"/>
  </conditionalFormatting>
  <conditionalFormatting sqref="C80">
    <cfRule type="duplicateValues" dxfId="31" priority="51"/>
  </conditionalFormatting>
  <conditionalFormatting sqref="C82:C83">
    <cfRule type="duplicateValues" dxfId="30" priority="49"/>
  </conditionalFormatting>
  <conditionalFormatting sqref="C84">
    <cfRule type="duplicateValues" dxfId="29" priority="48"/>
  </conditionalFormatting>
  <conditionalFormatting sqref="C85">
    <cfRule type="duplicateValues" dxfId="28" priority="45"/>
  </conditionalFormatting>
  <conditionalFormatting sqref="C91:C92">
    <cfRule type="duplicateValues" dxfId="27" priority="42"/>
  </conditionalFormatting>
  <conditionalFormatting sqref="C93">
    <cfRule type="duplicateValues" dxfId="26" priority="41"/>
  </conditionalFormatting>
  <conditionalFormatting sqref="C94">
    <cfRule type="duplicateValues" dxfId="25" priority="38"/>
  </conditionalFormatting>
  <conditionalFormatting sqref="C95">
    <cfRule type="duplicateValues" dxfId="24" priority="36"/>
  </conditionalFormatting>
  <conditionalFormatting sqref="C96">
    <cfRule type="duplicateValues" dxfId="23" priority="35"/>
  </conditionalFormatting>
  <conditionalFormatting sqref="C97">
    <cfRule type="duplicateValues" dxfId="22" priority="33"/>
  </conditionalFormatting>
  <conditionalFormatting sqref="C98">
    <cfRule type="duplicateValues" dxfId="21" priority="32"/>
  </conditionalFormatting>
  <conditionalFormatting sqref="C99:C103 C107">
    <cfRule type="duplicateValues" dxfId="20" priority="31"/>
  </conditionalFormatting>
  <conditionalFormatting sqref="C115">
    <cfRule type="duplicateValues" dxfId="19" priority="28"/>
  </conditionalFormatting>
  <conditionalFormatting sqref="C116:C117">
    <cfRule type="duplicateValues" dxfId="18" priority="27"/>
  </conditionalFormatting>
  <conditionalFormatting sqref="C127">
    <cfRule type="duplicateValues" dxfId="17" priority="26"/>
  </conditionalFormatting>
  <conditionalFormatting sqref="C128">
    <cfRule type="duplicateValues" dxfId="16" priority="24"/>
  </conditionalFormatting>
  <conditionalFormatting sqref="C129">
    <cfRule type="duplicateValues" dxfId="15" priority="23"/>
  </conditionalFormatting>
  <conditionalFormatting sqref="B149">
    <cfRule type="duplicateValues" dxfId="14" priority="15"/>
  </conditionalFormatting>
  <conditionalFormatting sqref="B144">
    <cfRule type="duplicateValues" dxfId="13" priority="16"/>
  </conditionalFormatting>
  <conditionalFormatting sqref="D73">
    <cfRule type="duplicateValues" dxfId="12" priority="97"/>
  </conditionalFormatting>
  <conditionalFormatting sqref="C86">
    <cfRule type="duplicateValues" dxfId="11" priority="100"/>
  </conditionalFormatting>
  <conditionalFormatting sqref="C17">
    <cfRule type="duplicateValues" dxfId="10" priority="14"/>
  </conditionalFormatting>
  <conditionalFormatting sqref="C104 C49:C55">
    <cfRule type="duplicateValues" dxfId="9" priority="12"/>
  </conditionalFormatting>
  <conditionalFormatting sqref="C77">
    <cfRule type="duplicateValues" dxfId="8" priority="11"/>
  </conditionalFormatting>
  <conditionalFormatting sqref="C11 C15">
    <cfRule type="duplicateValues" dxfId="7" priority="101"/>
  </conditionalFormatting>
  <conditionalFormatting sqref="C130">
    <cfRule type="duplicateValues" dxfId="6" priority="9"/>
  </conditionalFormatting>
  <conditionalFormatting sqref="C56">
    <cfRule type="duplicateValues" dxfId="5" priority="4"/>
  </conditionalFormatting>
  <conditionalFormatting sqref="C57:C61">
    <cfRule type="duplicateValues" dxfId="4" priority="3"/>
  </conditionalFormatting>
  <conditionalFormatting sqref="C136">
    <cfRule type="duplicateValues" dxfId="3" priority="2"/>
  </conditionalFormatting>
  <conditionalFormatting sqref="C105">
    <cfRule type="duplicateValues" dxfId="2" priority="1"/>
  </conditionalFormatting>
  <conditionalFormatting sqref="C48">
    <cfRule type="duplicateValues" dxfId="1" priority="105"/>
  </conditionalFormatting>
  <dataValidations count="1">
    <dataValidation type="list" allowBlank="1" showInputMessage="1" showErrorMessage="1" sqref="M115:M120 M127:M137 M77:M105 M107:M108 M11:M62">
      <formula1>$XFB$11:$XFB$11</formula1>
    </dataValidation>
  </dataValidations>
  <hyperlinks>
    <hyperlink ref="C2:J2" r:id="rId1" display="NOMINA 2017\NOMINA ENERO 2017\nomina enero.pdf"/>
  </hyperlinks>
  <pageMargins left="0.70866141732283472" right="0.70866141732283472" top="0.74803149606299213" bottom="0.74803149606299213" header="0.31496062992125984" footer="0.31496062992125984"/>
  <pageSetup scale="70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R7"/>
  <sheetViews>
    <sheetView workbookViewId="0">
      <selection activeCell="G7" sqref="G7"/>
    </sheetView>
  </sheetViews>
  <sheetFormatPr baseColWidth="10" defaultRowHeight="15" x14ac:dyDescent="0.25"/>
  <cols>
    <col min="6" max="6" width="27.28515625" customWidth="1"/>
  </cols>
  <sheetData>
    <row r="7" spans="2:18" s="8" customFormat="1" ht="12.75" x14ac:dyDescent="0.2">
      <c r="B7" s="74">
        <v>43</v>
      </c>
      <c r="C7" s="77">
        <v>78980410</v>
      </c>
      <c r="D7" s="74" t="s">
        <v>270</v>
      </c>
      <c r="E7" s="75">
        <v>43648</v>
      </c>
      <c r="F7" s="75" t="s">
        <v>255</v>
      </c>
      <c r="G7" s="81" t="s">
        <v>271</v>
      </c>
      <c r="H7" s="78" t="s">
        <v>12</v>
      </c>
      <c r="I7" s="79">
        <v>8500</v>
      </c>
      <c r="J7" s="80" t="s">
        <v>275</v>
      </c>
      <c r="K7" s="10"/>
      <c r="L7" s="7">
        <v>8500</v>
      </c>
      <c r="M7" s="30"/>
      <c r="N7" s="31"/>
      <c r="O7" s="31">
        <v>910.71</v>
      </c>
      <c r="P7" s="75"/>
      <c r="Q7" s="75"/>
      <c r="R7" s="32"/>
    </row>
  </sheetData>
  <conditionalFormatting sqref="C7">
    <cfRule type="duplicateValues" dxfId="0" priority="1"/>
  </conditionalFormatting>
  <dataValidations count="1">
    <dataValidation type="list" allowBlank="1" showInputMessage="1" showErrorMessage="1" sqref="M7">
      <formula1>$XFB$11:$XFB$11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NOMINA 029 </vt:lpstr>
      <vt:lpstr>Hoja1</vt:lpstr>
      <vt:lpstr>'NOMINA 029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Loida Rebeca Vasquez</dc:creator>
  <cp:lastModifiedBy>Loida Rebeca Vasquez</cp:lastModifiedBy>
  <cp:lastPrinted>2019-09-13T16:21:42Z</cp:lastPrinted>
  <dcterms:created xsi:type="dcterms:W3CDTF">2019-01-22T18:57:28Z</dcterms:created>
  <dcterms:modified xsi:type="dcterms:W3CDTF">2019-09-18T18:10:52Z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60967f08-90b6-4f42-8565-7da88b3f35ae</vt:lpwstr>
  </property>
</Properties>
</file>