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2\Correo Interno\Juridico\Ley de Acceso a la informacion RH\2018\NOVIEMBRE\"/>
    </mc:Choice>
  </mc:AlternateContent>
  <bookViews>
    <workbookView xWindow="0" yWindow="0" windowWidth="28800" windowHeight="11730"/>
  </bookViews>
  <sheets>
    <sheet name="NOVIEMBRE" sheetId="16" r:id="rId1"/>
    <sheet name="Hoja2" sheetId="17" r:id="rId2"/>
  </sheets>
  <definedNames>
    <definedName name="_xlnm._FilterDatabase" localSheetId="0" hidden="1">NOVIEMBRE!$A$1:$I$170</definedName>
    <definedName name="_xlnm.Print_Area" localSheetId="0">NOVIEMBRE!$A$1:$I$170</definedName>
  </definedNames>
  <calcPr calcId="162913"/>
</workbook>
</file>

<file path=xl/calcChain.xml><?xml version="1.0" encoding="utf-8"?>
<calcChain xmlns="http://schemas.openxmlformats.org/spreadsheetml/2006/main">
  <c r="I156" i="16" l="1"/>
  <c r="I143" i="16"/>
  <c r="I126" i="16"/>
  <c r="I120" i="16"/>
  <c r="I107" i="16"/>
  <c r="I98" i="16"/>
  <c r="I85" i="16"/>
  <c r="I76" i="16"/>
  <c r="I50" i="16"/>
  <c r="I160" i="16" l="1"/>
  <c r="A81" i="16"/>
  <c r="A82" i="16" s="1"/>
  <c r="A83" i="16" s="1"/>
  <c r="A84" i="16" s="1"/>
  <c r="A92" i="16" s="1"/>
  <c r="A93" i="16" s="1"/>
  <c r="A94" i="16" s="1"/>
  <c r="A95" i="16" s="1"/>
  <c r="A96" i="16" s="1"/>
  <c r="A97" i="16" s="1"/>
  <c r="A105" i="16" s="1"/>
  <c r="A106" i="16" s="1"/>
  <c r="A113" i="16" s="1"/>
  <c r="A114" i="16" l="1"/>
  <c r="A115" i="16" s="1"/>
  <c r="A116" i="16" s="1"/>
  <c r="A117" i="16" s="1"/>
  <c r="A118" i="16" s="1"/>
  <c r="A119" i="16" s="1"/>
  <c r="A138" i="16" s="1"/>
  <c r="A139" i="16" s="1"/>
  <c r="A140" i="16" s="1"/>
  <c r="A141" i="16" s="1"/>
  <c r="A142" i="16" s="1"/>
  <c r="A151" i="16" s="1"/>
  <c r="A152" i="16" s="1"/>
  <c r="A153" i="16" s="1"/>
  <c r="A154" i="16" s="1"/>
  <c r="A155" i="16" s="1"/>
  <c r="R4" i="17" l="1"/>
  <c r="T4" i="17" s="1"/>
  <c r="T17" i="17"/>
  <c r="S16" i="17"/>
  <c r="S8" i="17"/>
  <c r="S4" i="17"/>
  <c r="R21" i="17"/>
  <c r="T21" i="17" s="1"/>
  <c r="R16" i="17"/>
  <c r="T16" i="17" s="1"/>
  <c r="R12" i="17"/>
  <c r="T12" i="17" s="1"/>
  <c r="R11" i="17"/>
  <c r="T11" i="17" s="1"/>
  <c r="R10" i="17"/>
  <c r="T10" i="17" s="1"/>
  <c r="R9" i="17"/>
  <c r="T9" i="17" s="1"/>
  <c r="R8" i="17"/>
  <c r="T8" i="17" s="1"/>
  <c r="D24" i="17" l="1"/>
  <c r="G24" i="17"/>
  <c r="H24" i="17"/>
  <c r="I24" i="17"/>
  <c r="J24" i="17"/>
  <c r="K24" i="17"/>
  <c r="L24" i="17"/>
  <c r="M24" i="17"/>
  <c r="N24" i="17"/>
  <c r="O24" i="17"/>
  <c r="P24" i="17"/>
  <c r="F22" i="17"/>
  <c r="G22" i="17"/>
  <c r="H22" i="17"/>
  <c r="I22" i="17"/>
  <c r="J22" i="17"/>
  <c r="K22" i="17"/>
  <c r="L22" i="17"/>
  <c r="M22" i="17"/>
  <c r="N22" i="17"/>
  <c r="O22" i="17"/>
  <c r="P22" i="17"/>
  <c r="F18" i="17"/>
  <c r="G18" i="17"/>
  <c r="H18" i="17"/>
  <c r="I18" i="17"/>
  <c r="J18" i="17"/>
  <c r="K18" i="17"/>
  <c r="L18" i="17"/>
  <c r="M18" i="17"/>
  <c r="N18" i="17"/>
  <c r="O18" i="17"/>
  <c r="P18" i="17"/>
  <c r="Q21" i="17"/>
  <c r="Q22" i="17" s="1"/>
  <c r="Q17" i="17"/>
  <c r="Q16" i="17"/>
  <c r="Q12" i="17"/>
  <c r="Q11" i="17"/>
  <c r="Q10" i="17"/>
  <c r="Q9" i="17"/>
  <c r="Q8" i="17"/>
  <c r="Q4" i="17"/>
  <c r="J13" i="17"/>
  <c r="K13" i="17"/>
  <c r="L13" i="17"/>
  <c r="M13" i="17"/>
  <c r="N13" i="17"/>
  <c r="O13" i="17"/>
  <c r="P13" i="17"/>
  <c r="D21" i="17"/>
  <c r="D22" i="17" s="1"/>
  <c r="D17" i="17"/>
  <c r="D16" i="17"/>
  <c r="D12" i="17"/>
  <c r="D11" i="17"/>
  <c r="D10" i="17"/>
  <c r="D9" i="17"/>
  <c r="D8" i="17"/>
  <c r="D4" i="17"/>
  <c r="C22" i="17"/>
  <c r="C24" i="17" s="1"/>
  <c r="E22" i="17"/>
  <c r="C18" i="17"/>
  <c r="D18" i="17"/>
  <c r="E18" i="17"/>
  <c r="C13" i="17"/>
  <c r="E13" i="17"/>
  <c r="F13" i="17"/>
  <c r="G13" i="17"/>
  <c r="H13" i="17"/>
  <c r="I13" i="17"/>
  <c r="C5" i="17"/>
  <c r="D5" i="17"/>
  <c r="E5" i="17"/>
  <c r="F5" i="17"/>
  <c r="G5" i="17"/>
  <c r="H5" i="17"/>
  <c r="I5" i="17"/>
  <c r="B13" i="17"/>
  <c r="B22" i="17"/>
  <c r="B18" i="17"/>
  <c r="B5" i="17"/>
  <c r="Q18" i="17" l="1"/>
  <c r="Q13" i="17"/>
  <c r="F24" i="17"/>
  <c r="E24" i="17"/>
  <c r="D13" i="17"/>
  <c r="B24" i="17"/>
  <c r="Q24" i="17" l="1"/>
</calcChain>
</file>

<file path=xl/sharedStrings.xml><?xml version="1.0" encoding="utf-8"?>
<sst xmlns="http://schemas.openxmlformats.org/spreadsheetml/2006/main" count="672" uniqueCount="391">
  <si>
    <t>Dirección Ejecutiva</t>
  </si>
  <si>
    <t>No.</t>
  </si>
  <si>
    <t>CONTRATO</t>
  </si>
  <si>
    <t>DURACIÓN DE CONTRATO</t>
  </si>
  <si>
    <t>NOMBRE</t>
  </si>
  <si>
    <t>UBICACIÓN</t>
  </si>
  <si>
    <t>DEVENGADO</t>
  </si>
  <si>
    <t>Asesoría Jurídica</t>
  </si>
  <si>
    <t>Ordenamiento Territorial</t>
  </si>
  <si>
    <t>Salvador Enrique Guerra Rosales</t>
  </si>
  <si>
    <t>Melanie Fraatz Mayorga</t>
  </si>
  <si>
    <t>Lotty Marielba Reyes Aguilar</t>
  </si>
  <si>
    <t>Byron Danilo Albizures Morales</t>
  </si>
  <si>
    <t>Rigoberto Hernández Morales</t>
  </si>
  <si>
    <t>Forestal</t>
  </si>
  <si>
    <t>Control Ambiental</t>
  </si>
  <si>
    <t>Julio Roberto Juárez Pernillo</t>
  </si>
  <si>
    <t>Elaboró:</t>
  </si>
  <si>
    <t>Revisó:</t>
  </si>
  <si>
    <t>Vo.Bo.</t>
  </si>
  <si>
    <t>Director Ejecutivo</t>
  </si>
  <si>
    <t>AMSA</t>
  </si>
  <si>
    <t>Elfego Castellanos Gutiérrez</t>
  </si>
  <si>
    <t>Administrativo Financiero</t>
  </si>
  <si>
    <t>DIRECCIÓN Y COORDINACIÓN</t>
  </si>
  <si>
    <t>Sergio David Miranda Ochaeta</t>
  </si>
  <si>
    <t>NIT</t>
  </si>
  <si>
    <t>FACTURA</t>
  </si>
  <si>
    <t>Encargado de Nómina</t>
  </si>
  <si>
    <t xml:space="preserve"> -TOTAL  RENGLÓN 029-</t>
  </si>
  <si>
    <t>Loida Rebeca Vásquez Zuleta</t>
  </si>
  <si>
    <t>AUTORIDAD PARA EL MANEJO SUSTENTABLE DE LA CUENCA Y DEL LAGO DE AMATITLÁN
NOMINA MENSUAL DEL RENGLÓN 029 "OTRAS REMUNERACIONES DE PERSONAL TEMPORAL"</t>
  </si>
  <si>
    <t>María José Ceballos López</t>
  </si>
  <si>
    <t>11130016-219-00-33-00-000-001-000-029-0115-11-0000-0000</t>
  </si>
  <si>
    <t>11130016-219-00-33-00-000-005-000-029-0115-11-0000-0000</t>
  </si>
  <si>
    <t>11130016-219-00-33-00-000-004-000-029-0115-11-0000-0000</t>
  </si>
  <si>
    <t>11130016-219-00-33-00-000-002-000-029-0115-11-0000-0000</t>
  </si>
  <si>
    <t>FECHA 
CONTRATO</t>
  </si>
  <si>
    <t>Jorge Mario Santos Arana</t>
  </si>
  <si>
    <t>Norma Oralia Muñoz García</t>
  </si>
  <si>
    <t>Marta María Romero Calderón</t>
  </si>
  <si>
    <t>Erick Rigoberto Balcárcel García</t>
  </si>
  <si>
    <t>Julio Alberto Dieguez Morales</t>
  </si>
  <si>
    <t>Marlon Wilfredo Alonzo Urizar</t>
  </si>
  <si>
    <t>Joel Abraham Chanchavac Juárez</t>
  </si>
  <si>
    <t>Karin Mariel Zúñiga Solórzano</t>
  </si>
  <si>
    <t>Edwin Alexis Canteros Archila</t>
  </si>
  <si>
    <t>Yoselyn Mercedes González Roblero</t>
  </si>
  <si>
    <t>Carlos Humberto Villalta Aguilar</t>
  </si>
  <si>
    <t>Juan Pablo Hernández Gálvez</t>
  </si>
  <si>
    <t>Recursos Humanos</t>
  </si>
  <si>
    <t>Oscar Enrique Juárez Rodríguez</t>
  </si>
  <si>
    <t>Betzaida Isabel Cabrera Gamero</t>
  </si>
  <si>
    <t>Jonatan Iván Avila Hernández</t>
  </si>
  <si>
    <t>Abner Eliú Trujillo Barrios</t>
  </si>
  <si>
    <t>Lilian Suyapa Moreno Mejía</t>
  </si>
  <si>
    <t>Raúl Alfredo Vicente González</t>
  </si>
  <si>
    <t>Ana Lucía Estrada Hernández</t>
  </si>
  <si>
    <t>Sergio Hernan Poitán</t>
  </si>
  <si>
    <t>Luis Gerardo Murga Barrios</t>
  </si>
  <si>
    <t>Gunther Obed Cruz Camey</t>
  </si>
  <si>
    <t>Yeimy Daleicy Rodriguez Gonzalez</t>
  </si>
  <si>
    <t>Héctor Adilio Nufio Reyes</t>
  </si>
  <si>
    <t>Oscar Aníbal Rivera Yong</t>
  </si>
  <si>
    <t>Jaime Alexander Ramírez Ramírez</t>
  </si>
  <si>
    <t>Nicolás Canto Ordoñez</t>
  </si>
  <si>
    <t>Julio Haroldo Garcia Hernández</t>
  </si>
  <si>
    <t>Mynor Rocael Natareno Gómez</t>
  </si>
  <si>
    <t>José Rafael García Méndez</t>
  </si>
  <si>
    <t>Dulce Anahí Rodríguez Sanjay</t>
  </si>
  <si>
    <t>Brian Antonio Archila Koppler</t>
  </si>
  <si>
    <t>Henry Hubert López Cifuentes</t>
  </si>
  <si>
    <t>Mario Roberto Morales Salazar</t>
  </si>
  <si>
    <t>Lourdes Del Carmen Ponciano Ardón</t>
  </si>
  <si>
    <t>Sthéfany Ludivina Fuentes</t>
  </si>
  <si>
    <t>Carolt Irene Enriquez Albizures De Pereira</t>
  </si>
  <si>
    <t>Ferdiner Ulises González Ortíz</t>
  </si>
  <si>
    <t>William Efraín León Ortiz</t>
  </si>
  <si>
    <t>Rolando Alvarez López</t>
  </si>
  <si>
    <t>Rafael Hernandez Olivares</t>
  </si>
  <si>
    <t>Medardo Antonio Arévalo Chinchilla</t>
  </si>
  <si>
    <t>Melani Analí Mancilla Leonardo</t>
  </si>
  <si>
    <t>Carmen Sofía Mérida Schaad</t>
  </si>
  <si>
    <t>Marian Andrea Tambito De León</t>
  </si>
  <si>
    <t>Wendy Carolina Martínez Murga</t>
  </si>
  <si>
    <t xml:space="preserve">Gustavo Adolfo Mendez Garcia </t>
  </si>
  <si>
    <t>Felipe Aroldo De León Guzmán</t>
  </si>
  <si>
    <t>Luz Esmérita López Del Aguila</t>
  </si>
  <si>
    <t>Cristóbal Geovany Telón Hernández</t>
  </si>
  <si>
    <t>Omar Arón Conde Zepeda</t>
  </si>
  <si>
    <t>Williams Roberto Urízar</t>
  </si>
  <si>
    <t>Juan Antonio Hernandez Barrientos</t>
  </si>
  <si>
    <t>Flor de María Estrada Avalos de Valladares</t>
  </si>
  <si>
    <t>Mario Magdiel Pérez Quiróa</t>
  </si>
  <si>
    <t>Carlos Arturo Mancilla de Leon</t>
  </si>
  <si>
    <t>Ana Mercedes Ordoñez De Flores</t>
  </si>
  <si>
    <t>Herson Waldemar Martínez Tecún</t>
  </si>
  <si>
    <t>02/01/2018</t>
  </si>
  <si>
    <t>05/01/2018 AL 31/12/2018</t>
  </si>
  <si>
    <t>01-2018-029-AMSA</t>
  </si>
  <si>
    <t>02-2018-029-AMSA</t>
  </si>
  <si>
    <t>06-2018-029-AMSA</t>
  </si>
  <si>
    <t>07-2018-029-AMSA</t>
  </si>
  <si>
    <t>08-2018-029-AMSA</t>
  </si>
  <si>
    <t>12-2018-029-AMSA</t>
  </si>
  <si>
    <t>2018-29-AMSA</t>
  </si>
  <si>
    <t>Direccion Ejecutiva</t>
  </si>
  <si>
    <t>Reingenieria</t>
  </si>
  <si>
    <t>Relaciones interinstitucionales</t>
  </si>
  <si>
    <t>Recursos humanos</t>
  </si>
  <si>
    <t>Asesoria Juridica</t>
  </si>
  <si>
    <t>Evaluacion y Seguimiento</t>
  </si>
  <si>
    <t>79-2018-29-AMSA</t>
  </si>
  <si>
    <t>45-2018-29-AMSA</t>
  </si>
  <si>
    <t>44-2018-29-AMSA</t>
  </si>
  <si>
    <t>53-2018-29-AMSA</t>
  </si>
  <si>
    <t>Líquidos y Sólidos</t>
  </si>
  <si>
    <t>68-2018-29-AMSA</t>
  </si>
  <si>
    <t>58-2018-29-AMSA</t>
  </si>
  <si>
    <t>63-2018-29-AMSA</t>
  </si>
  <si>
    <t>55-2018-29-AMSA</t>
  </si>
  <si>
    <t>Limpieza del lago</t>
  </si>
  <si>
    <t>60-2018-29-AMSA</t>
  </si>
  <si>
    <t>66-2018-29-AMSA</t>
  </si>
  <si>
    <t>52-2018-29-AMSA</t>
  </si>
  <si>
    <t>Cambio Climatico</t>
  </si>
  <si>
    <t>75-2018-29-AMSA</t>
  </si>
  <si>
    <t>03-2018-29-AMSA</t>
  </si>
  <si>
    <t>61-2018-29-AMSA</t>
  </si>
  <si>
    <t>56-2018-29-AMSA</t>
  </si>
  <si>
    <t>46-2018-29-AMSA</t>
  </si>
  <si>
    <t>36-2018-29-AMSA</t>
  </si>
  <si>
    <t>Educación Ambiental</t>
  </si>
  <si>
    <t>77-2018-29-AMSA</t>
  </si>
  <si>
    <t>76-2018-29-AMSA</t>
  </si>
  <si>
    <t>73-2018-29-AMSA</t>
  </si>
  <si>
    <t>74-2018-29-AMSA</t>
  </si>
  <si>
    <t>72-2018-29-AMSA</t>
  </si>
  <si>
    <t>11-2018-029-AMSA</t>
  </si>
  <si>
    <t>49-2018-29-AMSA</t>
  </si>
  <si>
    <t>57-2018-29-AMSA</t>
  </si>
  <si>
    <t>09-2018-29-AMSA</t>
  </si>
  <si>
    <t>54-2018-29-AMSA</t>
  </si>
  <si>
    <t>31-2018-29-AMSA</t>
  </si>
  <si>
    <t>62-2018-29-AMSA</t>
  </si>
  <si>
    <t>24-2018-29-AMSA</t>
  </si>
  <si>
    <t>17-2018-29-AMSA</t>
  </si>
  <si>
    <t>28-2018-29-AMSA</t>
  </si>
  <si>
    <t>23-2018-29-AMSA</t>
  </si>
  <si>
    <t>16-2018-29-AMSA</t>
  </si>
  <si>
    <t>20-2018-29-AMSA</t>
  </si>
  <si>
    <t>18-2018-29-AMSA</t>
  </si>
  <si>
    <t>21-2018-29-AMSA</t>
  </si>
  <si>
    <t>32-2018-29-AMSA</t>
  </si>
  <si>
    <t>34-2018-29-AMSA</t>
  </si>
  <si>
    <t>30-2018-29-AMSA</t>
  </si>
  <si>
    <t>19-2018-29-AMSA</t>
  </si>
  <si>
    <t>26-2018-29-AMSA</t>
  </si>
  <si>
    <t>29-2018-29-AMSA</t>
  </si>
  <si>
    <t>33-2018-29-AMSA</t>
  </si>
  <si>
    <t>27-2018-29-AMSA</t>
  </si>
  <si>
    <t>47-2018-29-AMSA</t>
  </si>
  <si>
    <t>41-2018-29-AMSA</t>
  </si>
  <si>
    <t>14-2018-029-AMSA</t>
  </si>
  <si>
    <t>39-2018-29-AMSA</t>
  </si>
  <si>
    <t>43-2018-29-AMSA</t>
  </si>
  <si>
    <t>05-2018-029-AMSA</t>
  </si>
  <si>
    <t>42-2018-29-AMSA</t>
  </si>
  <si>
    <t>37-2018-29-AMSA</t>
  </si>
  <si>
    <t>22-2018-29-AMSA</t>
  </si>
  <si>
    <t>65-2018-29-AMSA</t>
  </si>
  <si>
    <t>35-2018-29-AMSA</t>
  </si>
  <si>
    <t>10-2018-029-AMSA</t>
  </si>
  <si>
    <t>59-2018-29-AMSA</t>
  </si>
  <si>
    <t>2502910K</t>
  </si>
  <si>
    <t>78-2018-29-AMSA</t>
  </si>
  <si>
    <t>001-002-0004</t>
  </si>
  <si>
    <t>001-002-0005</t>
  </si>
  <si>
    <t>001-002-0008</t>
  </si>
  <si>
    <t>001-002-0001</t>
  </si>
  <si>
    <t>001-002-0002</t>
  </si>
  <si>
    <t>Sub Producto 001-001-0001</t>
  </si>
  <si>
    <t>001-001-0001</t>
  </si>
  <si>
    <t>Auditoria</t>
  </si>
  <si>
    <t>Ejecución de proyectos</t>
  </si>
  <si>
    <t>001-008-0002</t>
  </si>
  <si>
    <t>Actividad 001</t>
  </si>
  <si>
    <t>Actividad 002</t>
  </si>
  <si>
    <t>Actividad 005</t>
  </si>
  <si>
    <t>001-018-0002</t>
  </si>
  <si>
    <t>001-018-0001</t>
  </si>
  <si>
    <t>Total 001</t>
  </si>
  <si>
    <t>Total 002</t>
  </si>
  <si>
    <t>Actividad 004</t>
  </si>
  <si>
    <t>Total 004</t>
  </si>
  <si>
    <t>Total 005</t>
  </si>
  <si>
    <t>TOTAL  GENERAL</t>
  </si>
  <si>
    <t>ASIGNADO</t>
  </si>
  <si>
    <t>MODIFICADO</t>
  </si>
  <si>
    <t>VIGENTE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</si>
  <si>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</si>
  <si>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</si>
  <si>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</si>
  <si>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</si>
  <si>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</si>
  <si>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</si>
  <si>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</si>
  <si>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</si>
  <si>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</si>
  <si>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</si>
  <si>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</si>
  <si>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</si>
  <si>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SUBPRODUCTO</t>
  </si>
  <si>
    <t>SALDO</t>
  </si>
  <si>
    <t>CONTROL DE LA CALIDAD DEL AGUA</t>
  </si>
  <si>
    <t>TRATAMIENTO DE LAS AGUAS RESIDUALES A TRAVÉS DE LAS PLANTAS DE TRATAMIENTO A CARGO DE LA INSTITUCIÓN.</t>
  </si>
  <si>
    <t>Sub Producto 001-002-0001</t>
  </si>
  <si>
    <t>Sub Producto 001-002-0004</t>
  </si>
  <si>
    <t>INFORMES DE CONTROL Y MONITOREO DE LA CALIDAD DEL AGUA DE LOS PRINCIPALES CUERPOS DE AGUA SUPERFICIALES, RESIDUALES Y DEL LAGO DE AMATITLÁN</t>
  </si>
  <si>
    <t>Sub Producto 001-002-0002</t>
  </si>
  <si>
    <t>VOLUMEN DE DESECHOS SÓLIDOS FLOTANTES Y PLANTAS ACUÁTICAS EXTRAIDOS DEL LAGO DE AMATITLÁN</t>
  </si>
  <si>
    <t>Sub Producto 001-002-0008</t>
  </si>
  <si>
    <t>PERSONAS CAPACITADAS Y SENSIBILIZADAS EN TEMAS AMBIENTALES DIRIGIDOS AL SECTOR FORMAL/NO FORMAL</t>
  </si>
  <si>
    <t>Betzy Veralí Mendoza Samayoa</t>
  </si>
  <si>
    <t>Eduardo Enrique Mazariegoz Godinez</t>
  </si>
  <si>
    <t>Jorge Alberto Lopez Mazariegos</t>
  </si>
  <si>
    <t>Ejecucion de Proyectos</t>
  </si>
  <si>
    <t>Sub Producto 001-002-0005</t>
  </si>
  <si>
    <t>CONTROL Y MANEJO DE LOS DESECHOS SÓLIDOS EN LA CUENCA DEL LAGO DE AMATITLÁN</t>
  </si>
  <si>
    <t>Sólidos</t>
  </si>
  <si>
    <t>CONTROL DE LA EROSIÓN DE SUELOS Y DE LA SEDIMENTACIÓN</t>
  </si>
  <si>
    <t>CONSERVACIÓN DE SUELOS Y AGUA EN LA CUENCA DEL LAGO DE AMATITLÁN</t>
  </si>
  <si>
    <t>Sub producto 001-018-0001</t>
  </si>
  <si>
    <t>RETENCIÓN DE SEDIMENTOS A TRAVÉS DE LA CONFORMACIÓN DE DIQUES Y OTROS MECANISMOS DE CONTROL</t>
  </si>
  <si>
    <t>MANEJO DE AREAS FORESTALES</t>
  </si>
  <si>
    <t>Sub producto 001-008-0002</t>
  </si>
  <si>
    <t>Juan Alberto Hernandez Hernandez</t>
  </si>
  <si>
    <t>proyección</t>
  </si>
  <si>
    <t>aumentos</t>
  </si>
  <si>
    <t>saldo final</t>
  </si>
  <si>
    <t>01/03/2018 AL 31/12/2018</t>
  </si>
  <si>
    <t>85-2018-29-AMSA</t>
  </si>
  <si>
    <t>82-2018-029-AMSA</t>
  </si>
  <si>
    <t>01/03/2018 AL 3/12/2018</t>
  </si>
  <si>
    <t>83-2018-029-AMSA</t>
  </si>
  <si>
    <t>20/02/2018</t>
  </si>
  <si>
    <t>07/02/2018</t>
  </si>
  <si>
    <t>80-2018-029-AMSA</t>
  </si>
  <si>
    <t>22/02/2018</t>
  </si>
  <si>
    <t>86-2018-029-AMSA</t>
  </si>
  <si>
    <t>Herbert Antonio Sinay Barrientos</t>
  </si>
  <si>
    <t>04/04/2018 AL 31/12/2018</t>
  </si>
  <si>
    <t>23/03/2018</t>
  </si>
  <si>
    <t>93-2018-029-AMSA</t>
  </si>
  <si>
    <t>91-2018-29-AMSA</t>
  </si>
  <si>
    <t>Agustin Chinchilla Dieguez</t>
  </si>
  <si>
    <t>87-2018-29-AMSA</t>
  </si>
  <si>
    <t>81-2018-029-AMSA</t>
  </si>
  <si>
    <t>Jorleny Abigail Castillo Quintana</t>
  </si>
  <si>
    <t>16/04/2018 AL 31/12/2018</t>
  </si>
  <si>
    <t>03/04/2018</t>
  </si>
  <si>
    <t>94-2018-029-AMSA</t>
  </si>
  <si>
    <t>97-2018-029-AMSA</t>
  </si>
  <si>
    <t>21/05/2018 AL 31/12/2018</t>
  </si>
  <si>
    <t>Omar Jose Orellana Cambara</t>
  </si>
  <si>
    <t>14/05/2018 AL 31/12/2018</t>
  </si>
  <si>
    <t>96-2018-029-AMSA</t>
  </si>
  <si>
    <t>Sub Producto 001-002-0009</t>
  </si>
  <si>
    <t>Lourdes Emilsa Hernandez Bobadilla</t>
  </si>
  <si>
    <t>Esteban Renato Morales Blanco</t>
  </si>
  <si>
    <t>ENTIDADES ASESORADAS EN TEMAS DE CONTROL Y MANEJO DE AGUAS RESIDUALES GENERADAS, SISTEMAS DE PRODUCCIÓN AGROINDUSTRIAL Y EL USO DEL AGUA DE POZOS EN LA CUENCA DEL LAGO DE AMATITLÁN</t>
  </si>
  <si>
    <t>Control ambiental</t>
  </si>
  <si>
    <t>Juan Pablo Guzmán Pereira</t>
  </si>
  <si>
    <t>Mario Roberto Enriquez sosa</t>
  </si>
  <si>
    <t>Kelberth Alexander Juárez Osoy</t>
  </si>
  <si>
    <t xml:space="preserve">Administrativo Financiero </t>
  </si>
  <si>
    <t>98-2018-029-AMSA</t>
  </si>
  <si>
    <t>01/08/2018 AL 31/12/2018</t>
  </si>
  <si>
    <t>Ordenamiento territorial</t>
  </si>
  <si>
    <t>100-2018-029-AMSA</t>
  </si>
  <si>
    <t>103-2018-029-AMSA</t>
  </si>
  <si>
    <t xml:space="preserve">Forestal </t>
  </si>
  <si>
    <t>15/08/2018 AL 31/12/2018</t>
  </si>
  <si>
    <t>Nancy Esmeralda Flores Solares</t>
  </si>
  <si>
    <t>99-2018-029-AMSA</t>
  </si>
  <si>
    <t>14/07/2018</t>
  </si>
  <si>
    <t>Lucia Isabel Aliñado Soto de González</t>
  </si>
  <si>
    <t>Josée René Pineda Alvarenga</t>
  </si>
  <si>
    <t>6870862-9</t>
  </si>
  <si>
    <t>104-2018-029-AMSA</t>
  </si>
  <si>
    <t>13/09/2018</t>
  </si>
  <si>
    <t>17/09/2018 AL 3/12/2019</t>
  </si>
  <si>
    <t>Jorge Ricardo Cruz Ordoñez</t>
  </si>
  <si>
    <t>Clinica</t>
  </si>
  <si>
    <t>MES</t>
  </si>
  <si>
    <t>B-000022</t>
  </si>
  <si>
    <t>C-0101</t>
  </si>
  <si>
    <t>C-000007</t>
  </si>
  <si>
    <t>A-000009</t>
  </si>
  <si>
    <t>C-000025</t>
  </si>
  <si>
    <t>B-000006</t>
  </si>
  <si>
    <t>A2-0034</t>
  </si>
  <si>
    <t>B-00128</t>
  </si>
  <si>
    <t>A-000002</t>
  </si>
  <si>
    <t>A-000102</t>
  </si>
  <si>
    <t>B-00097</t>
  </si>
  <si>
    <t>J-0032</t>
  </si>
  <si>
    <t>A-00050</t>
  </si>
  <si>
    <t>B-000008</t>
  </si>
  <si>
    <t>A-000078</t>
  </si>
  <si>
    <t>A-034</t>
  </si>
  <si>
    <t>C-131</t>
  </si>
  <si>
    <t>A-00204</t>
  </si>
  <si>
    <t>B-0019</t>
  </si>
  <si>
    <t>B-000115</t>
  </si>
  <si>
    <t>A-00068</t>
  </si>
  <si>
    <t>A-000062</t>
  </si>
  <si>
    <t>A-0223</t>
  </si>
  <si>
    <t>C-000188</t>
  </si>
  <si>
    <t>B-000019</t>
  </si>
  <si>
    <t>B-000113</t>
  </si>
  <si>
    <t>A-0119</t>
  </si>
  <si>
    <t>B-18</t>
  </si>
  <si>
    <t>A-54</t>
  </si>
  <si>
    <t>A-51</t>
  </si>
  <si>
    <t>B-19</t>
  </si>
  <si>
    <t>C-08</t>
  </si>
  <si>
    <t>A-124</t>
  </si>
  <si>
    <t>A-257</t>
  </si>
  <si>
    <t>C-110</t>
  </si>
  <si>
    <t>A-82</t>
  </si>
  <si>
    <t>A-19</t>
  </si>
  <si>
    <t>A-113</t>
  </si>
  <si>
    <t>C-10</t>
  </si>
  <si>
    <t>A-81</t>
  </si>
  <si>
    <t>A-116</t>
  </si>
  <si>
    <t>B-17</t>
  </si>
  <si>
    <t>A-41</t>
  </si>
  <si>
    <t>B-103</t>
  </si>
  <si>
    <t>A-105</t>
  </si>
  <si>
    <t>B-86</t>
  </si>
  <si>
    <t>C-59</t>
  </si>
  <si>
    <t>A-87</t>
  </si>
  <si>
    <t>B-20</t>
  </si>
  <si>
    <t>A-108</t>
  </si>
  <si>
    <t>A-71</t>
  </si>
  <si>
    <t>A-77</t>
  </si>
  <si>
    <t>A1-203</t>
  </si>
  <si>
    <t>A-07</t>
  </si>
  <si>
    <t>A-04</t>
  </si>
  <si>
    <t>A-10</t>
  </si>
  <si>
    <t>C-02</t>
  </si>
  <si>
    <t>B-66</t>
  </si>
  <si>
    <t>A-11</t>
  </si>
  <si>
    <t>B-71</t>
  </si>
  <si>
    <t>C-62</t>
  </si>
  <si>
    <t>D-59</t>
  </si>
  <si>
    <t>A-09</t>
  </si>
  <si>
    <t>B-25</t>
  </si>
  <si>
    <t>B-23</t>
  </si>
  <si>
    <t>B-12</t>
  </si>
  <si>
    <t>B-72</t>
  </si>
  <si>
    <t>B-21</t>
  </si>
  <si>
    <t>B-08</t>
  </si>
  <si>
    <t>A-48</t>
  </si>
  <si>
    <t>B-80</t>
  </si>
  <si>
    <t>A-50</t>
  </si>
  <si>
    <t>A2-101</t>
  </si>
  <si>
    <t>D-56</t>
  </si>
  <si>
    <t>* LOS DE AMARILO NO PRESENTARON FACTURA.</t>
  </si>
  <si>
    <t>A-8</t>
  </si>
  <si>
    <t>Hector Alejandro Cuz Torres</t>
  </si>
  <si>
    <t>109-2018-29-AMSA</t>
  </si>
  <si>
    <t>10172611-2</t>
  </si>
  <si>
    <t>15/10/2018 al 31/12/2018</t>
  </si>
  <si>
    <t>02/10/2018</t>
  </si>
  <si>
    <t>A-01</t>
  </si>
  <si>
    <t>C-05</t>
  </si>
  <si>
    <t>106-2018-29-AMSA</t>
  </si>
  <si>
    <t>03/10/2018 AL 31/12/2018</t>
  </si>
  <si>
    <t>Liquidos y Solidos</t>
  </si>
  <si>
    <t>C-71</t>
  </si>
  <si>
    <t>Mario Rene Alfaro Argueta</t>
  </si>
  <si>
    <t>839812-7</t>
  </si>
  <si>
    <t>24/09/2018</t>
  </si>
  <si>
    <t>A-118</t>
  </si>
  <si>
    <t>B-02</t>
  </si>
  <si>
    <t>Jonnathan René Pernillo Salazar</t>
  </si>
  <si>
    <t>Jefe Interino Administrativo Financiero</t>
  </si>
  <si>
    <t>Oscar Amed Juarz Sosa</t>
  </si>
  <si>
    <t>CORRESPONDIENTE AL MES DE NOVIEMBRE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</si>
</sst>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Q&quot;#,##0.00"/>
  </numFmts>
  <fonts count="2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 tint="4.9989318521683403E-2"/>
      <name val="Arial"/>
      <family val="2"/>
    </font>
    <font>
      <u/>
      <sz val="16"/>
      <color theme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6" fillId="0" borderId="0" applyFont="0" applyFill="0" applyBorder="0" applyAlignment="0" applyProtection="0"/>
    <xf numFmtId="0" fontId="12" fillId="0" borderId="0">
      <alignment vertical="top"/>
    </xf>
    <xf numFmtId="0" fontId="15" fillId="0" borderId="0">
      <alignment vertical="top"/>
    </xf>
    <xf numFmtId="0" fontId="19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64" fontId="0" fillId="3" borderId="0" xfId="7" applyFont="1" applyFill="1"/>
    <xf numFmtId="0" fontId="0" fillId="3" borderId="0" xfId="0" applyFill="1"/>
    <xf numFmtId="49" fontId="8" fillId="3" borderId="0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17" fillId="3" borderId="0" xfId="5" applyNumberFormat="1" applyFont="1" applyFill="1" applyBorder="1" applyAlignment="1">
      <alignment horizontal="center" vertical="center"/>
    </xf>
    <xf numFmtId="0" fontId="5" fillId="3" borderId="0" xfId="5" applyFont="1" applyFill="1" applyBorder="1" applyAlignment="1">
      <alignment vertical="center"/>
    </xf>
    <xf numFmtId="0" fontId="17" fillId="3" borderId="0" xfId="1" applyNumberFormat="1" applyFont="1" applyFill="1" applyBorder="1" applyAlignment="1">
      <alignment horizontal="center" vertical="center"/>
    </xf>
    <xf numFmtId="49" fontId="17" fillId="3" borderId="0" xfId="6" applyNumberFormat="1" applyFont="1" applyFill="1" applyBorder="1" applyAlignment="1">
      <alignment horizontal="center" vertical="center"/>
    </xf>
    <xf numFmtId="49" fontId="17" fillId="3" borderId="0" xfId="1" applyNumberFormat="1" applyFont="1" applyFill="1" applyBorder="1" applyAlignment="1">
      <alignment horizontal="center" vertical="center"/>
    </xf>
    <xf numFmtId="0" fontId="17" fillId="3" borderId="0" xfId="6" applyFont="1" applyFill="1" applyBorder="1" applyAlignment="1">
      <alignment horizontal="left" vertical="center"/>
    </xf>
    <xf numFmtId="0" fontId="8" fillId="3" borderId="0" xfId="5" applyNumberFormat="1" applyFont="1" applyFill="1" applyBorder="1" applyAlignment="1">
      <alignment vertical="center"/>
    </xf>
    <xf numFmtId="0" fontId="17" fillId="3" borderId="0" xfId="6" applyFont="1" applyFill="1" applyBorder="1" applyAlignment="1">
      <alignment vertical="center"/>
    </xf>
    <xf numFmtId="49" fontId="5" fillId="3" borderId="0" xfId="5" applyNumberFormat="1" applyFont="1" applyFill="1" applyBorder="1" applyAlignment="1">
      <alignment vertical="center"/>
    </xf>
    <xf numFmtId="49" fontId="10" fillId="3" borderId="0" xfId="1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/>
    </xf>
    <xf numFmtId="0" fontId="9" fillId="3" borderId="0" xfId="0" applyFont="1" applyFill="1"/>
    <xf numFmtId="0" fontId="9" fillId="3" borderId="0" xfId="0" applyNumberFormat="1" applyFont="1" applyFill="1"/>
    <xf numFmtId="0" fontId="11" fillId="3" borderId="0" xfId="0" applyFont="1" applyFill="1" applyAlignment="1">
      <alignment vertical="top" wrapText="1"/>
    </xf>
    <xf numFmtId="0" fontId="11" fillId="3" borderId="0" xfId="0" applyFont="1" applyFill="1" applyBorder="1" applyAlignment="1">
      <alignment vertical="top" wrapText="1"/>
    </xf>
    <xf numFmtId="49" fontId="13" fillId="3" borderId="0" xfId="1" applyNumberFormat="1" applyFont="1" applyFill="1" applyBorder="1" applyAlignment="1">
      <alignment horizontal="center" vertical="center"/>
    </xf>
    <xf numFmtId="1" fontId="17" fillId="3" borderId="1" xfId="1" applyNumberFormat="1" applyFont="1" applyFill="1" applyBorder="1" applyAlignment="1">
      <alignment horizontal="center" vertical="center"/>
    </xf>
    <xf numFmtId="0" fontId="8" fillId="3" borderId="0" xfId="5" applyNumberFormat="1" applyFont="1" applyFill="1" applyBorder="1" applyAlignment="1">
      <alignment horizontal="left" vertical="center"/>
    </xf>
    <xf numFmtId="0" fontId="10" fillId="3" borderId="0" xfId="5" applyNumberFormat="1" applyFont="1" applyFill="1" applyBorder="1" applyAlignment="1">
      <alignment horizontal="left" vertical="center"/>
    </xf>
    <xf numFmtId="0" fontId="18" fillId="3" borderId="0" xfId="5" applyNumberFormat="1" applyFont="1" applyFill="1" applyBorder="1" applyAlignment="1">
      <alignment horizontal="center" vertical="center"/>
    </xf>
    <xf numFmtId="0" fontId="0" fillId="3" borderId="0" xfId="0" applyNumberFormat="1" applyFill="1" applyAlignment="1">
      <alignment horizontal="center"/>
    </xf>
    <xf numFmtId="49" fontId="7" fillId="3" borderId="0" xfId="5" applyNumberFormat="1" applyFont="1" applyFill="1" applyBorder="1" applyAlignment="1">
      <alignment vertical="center"/>
    </xf>
    <xf numFmtId="49" fontId="7" fillId="3" borderId="2" xfId="5" applyNumberFormat="1" applyFont="1" applyFill="1" applyBorder="1" applyAlignment="1">
      <alignment vertical="center"/>
    </xf>
    <xf numFmtId="0" fontId="7" fillId="3" borderId="0" xfId="5" applyFont="1" applyFill="1" applyBorder="1" applyAlignment="1">
      <alignment horizontal="right" vertical="center"/>
    </xf>
    <xf numFmtId="0" fontId="14" fillId="3" borderId="0" xfId="0" applyFont="1" applyFill="1"/>
    <xf numFmtId="49" fontId="7" fillId="3" borderId="0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0" fontId="3" fillId="3" borderId="0" xfId="0" applyFont="1" applyFill="1"/>
    <xf numFmtId="0" fontId="6" fillId="3" borderId="0" xfId="0" applyFont="1" applyFill="1" applyBorder="1"/>
    <xf numFmtId="0" fontId="3" fillId="3" borderId="2" xfId="0" applyNumberFormat="1" applyFont="1" applyFill="1" applyBorder="1"/>
    <xf numFmtId="0" fontId="0" fillId="3" borderId="0" xfId="0" applyNumberFormat="1" applyFill="1"/>
    <xf numFmtId="0" fontId="10" fillId="3" borderId="1" xfId="6" applyFont="1" applyFill="1" applyBorder="1" applyAlignment="1">
      <alignment vertical="center"/>
    </xf>
    <xf numFmtId="0" fontId="1" fillId="5" borderId="0" xfId="0" applyFont="1" applyFill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1" fillId="5" borderId="1" xfId="0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164" fontId="0" fillId="0" borderId="1" xfId="7" applyFont="1" applyBorder="1"/>
    <xf numFmtId="164" fontId="1" fillId="5" borderId="1" xfId="7" applyFont="1" applyFill="1" applyBorder="1" applyAlignment="1">
      <alignment horizontal="center"/>
    </xf>
    <xf numFmtId="164" fontId="0" fillId="0" borderId="0" xfId="7" applyFont="1"/>
    <xf numFmtId="0" fontId="0" fillId="3" borderId="0" xfId="0" applyFill="1" applyBorder="1"/>
    <xf numFmtId="44" fontId="0" fillId="0" borderId="0" xfId="0" applyNumberFormat="1"/>
    <xf numFmtId="0" fontId="7" fillId="3" borderId="0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0" fontId="18" fillId="3" borderId="0" xfId="5" applyFont="1" applyFill="1" applyBorder="1" applyAlignment="1">
      <alignment horizontal="center" vertical="center"/>
    </xf>
    <xf numFmtId="44" fontId="18" fillId="3" borderId="0" xfId="7" applyNumberFormat="1" applyFont="1" applyFill="1" applyBorder="1" applyAlignment="1">
      <alignment horizontal="center" vertical="center"/>
    </xf>
    <xf numFmtId="0" fontId="16" fillId="3" borderId="1" xfId="1" applyNumberFormat="1" applyFont="1" applyFill="1" applyBorder="1" applyAlignment="1">
      <alignment horizontal="center" vertical="center"/>
    </xf>
    <xf numFmtId="49" fontId="16" fillId="3" borderId="1" xfId="1" applyNumberFormat="1" applyFont="1" applyFill="1" applyBorder="1" applyAlignment="1">
      <alignment horizontal="center" vertical="center"/>
    </xf>
    <xf numFmtId="49" fontId="16" fillId="3" borderId="1" xfId="1" applyNumberFormat="1" applyFont="1" applyFill="1" applyBorder="1" applyAlignment="1">
      <alignment horizontal="center" vertical="center" wrapText="1"/>
    </xf>
    <xf numFmtId="44" fontId="16" fillId="3" borderId="1" xfId="7" applyNumberFormat="1" applyFont="1" applyFill="1" applyBorder="1" applyAlignment="1">
      <alignment horizontal="center" vertical="center"/>
    </xf>
    <xf numFmtId="1" fontId="10" fillId="3" borderId="1" xfId="1" applyNumberFormat="1" applyFont="1" applyFill="1" applyBorder="1" applyAlignment="1">
      <alignment horizontal="center" vertical="center"/>
    </xf>
    <xf numFmtId="0" fontId="10" fillId="3" borderId="1" xfId="1" applyNumberFormat="1" applyFont="1" applyFill="1" applyBorder="1" applyAlignment="1">
      <alignment horizontal="center" vertical="center"/>
    </xf>
    <xf numFmtId="0" fontId="10" fillId="3" borderId="1" xfId="5" applyNumberFormat="1" applyFont="1" applyFill="1" applyBorder="1" applyAlignment="1">
      <alignment horizontal="center" vertical="center"/>
    </xf>
    <xf numFmtId="49" fontId="10" fillId="3" borderId="1" xfId="6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0" fillId="3" borderId="1" xfId="0" applyNumberFormat="1" applyFill="1" applyBorder="1" applyAlignment="1">
      <alignment horizontal="left"/>
    </xf>
    <xf numFmtId="167" fontId="9" fillId="3" borderId="1" xfId="0" applyNumberFormat="1" applyFont="1" applyFill="1" applyBorder="1" applyAlignment="1">
      <alignment horizontal="right"/>
    </xf>
    <xf numFmtId="0" fontId="10" fillId="3" borderId="1" xfId="6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/>
    <xf numFmtId="0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7" fontId="10" fillId="3" borderId="1" xfId="1" applyNumberFormat="1" applyFont="1" applyFill="1" applyBorder="1" applyAlignment="1">
      <alignment horizontal="right" vertical="center"/>
    </xf>
    <xf numFmtId="0" fontId="10" fillId="3" borderId="1" xfId="6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/>
    </xf>
    <xf numFmtId="0" fontId="8" fillId="3" borderId="0" xfId="1" applyNumberFormat="1" applyFont="1" applyFill="1" applyBorder="1" applyAlignment="1">
      <alignment horizontal="center" vertical="center"/>
    </xf>
    <xf numFmtId="0" fontId="10" fillId="3" borderId="0" xfId="1" applyNumberFormat="1" applyFont="1" applyFill="1" applyBorder="1" applyAlignment="1">
      <alignment horizontal="center" vertical="center"/>
    </xf>
    <xf numFmtId="0" fontId="10" fillId="3" borderId="0" xfId="5" applyNumberFormat="1" applyFont="1" applyFill="1" applyBorder="1" applyAlignment="1">
      <alignment horizontal="center" vertical="center"/>
    </xf>
    <xf numFmtId="49" fontId="10" fillId="3" borderId="0" xfId="6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6" applyFont="1" applyFill="1" applyBorder="1" applyAlignment="1">
      <alignment vertical="center"/>
    </xf>
    <xf numFmtId="49" fontId="8" fillId="3" borderId="6" xfId="1" applyNumberFormat="1" applyFont="1" applyFill="1" applyBorder="1" applyAlignment="1">
      <alignment horizontal="center" vertical="center"/>
    </xf>
    <xf numFmtId="167" fontId="23" fillId="3" borderId="7" xfId="0" applyNumberFormat="1" applyFont="1" applyFill="1" applyBorder="1"/>
    <xf numFmtId="0" fontId="16" fillId="3" borderId="0" xfId="1" applyNumberFormat="1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left" vertical="center"/>
    </xf>
    <xf numFmtId="49" fontId="16" fillId="3" borderId="0" xfId="1" applyNumberFormat="1" applyFont="1" applyFill="1" applyBorder="1" applyAlignment="1">
      <alignment horizontal="center" vertical="center"/>
    </xf>
    <xf numFmtId="167" fontId="4" fillId="3" borderId="0" xfId="0" applyNumberFormat="1" applyFont="1" applyFill="1" applyBorder="1"/>
    <xf numFmtId="44" fontId="8" fillId="3" borderId="0" xfId="7" applyNumberFormat="1" applyFont="1" applyFill="1" applyBorder="1" applyAlignment="1">
      <alignment horizontal="center" vertical="center"/>
    </xf>
    <xf numFmtId="167" fontId="0" fillId="3" borderId="1" xfId="0" applyNumberFormat="1" applyFill="1" applyBorder="1" applyAlignment="1">
      <alignment horizontal="center"/>
    </xf>
    <xf numFmtId="167" fontId="14" fillId="3" borderId="1" xfId="0" applyNumberFormat="1" applyFont="1" applyFill="1" applyBorder="1"/>
    <xf numFmtId="1" fontId="10" fillId="3" borderId="0" xfId="1" applyNumberFormat="1" applyFont="1" applyFill="1" applyBorder="1" applyAlignment="1">
      <alignment horizontal="center" vertical="center"/>
    </xf>
    <xf numFmtId="167" fontId="14" fillId="3" borderId="0" xfId="0" applyNumberFormat="1" applyFont="1" applyFill="1" applyBorder="1"/>
    <xf numFmtId="14" fontId="10" fillId="3" borderId="1" xfId="5" applyNumberFormat="1" applyFont="1" applyFill="1" applyBorder="1" applyAlignment="1">
      <alignment horizontal="center" vertical="center"/>
    </xf>
    <xf numFmtId="0" fontId="10" fillId="3" borderId="1" xfId="5" applyNumberFormat="1" applyFont="1" applyFill="1" applyBorder="1" applyAlignment="1">
      <alignment horizontal="left" vertical="center"/>
    </xf>
    <xf numFmtId="167" fontId="9" fillId="3" borderId="1" xfId="0" applyNumberFormat="1" applyFont="1" applyFill="1" applyBorder="1"/>
    <xf numFmtId="49" fontId="16" fillId="3" borderId="6" xfId="1" applyNumberFormat="1" applyFont="1" applyFill="1" applyBorder="1" applyAlignment="1">
      <alignment horizontal="center" vertical="center"/>
    </xf>
    <xf numFmtId="167" fontId="4" fillId="3" borderId="7" xfId="0" applyNumberFormat="1" applyFont="1" applyFill="1" applyBorder="1"/>
    <xf numFmtId="1" fontId="17" fillId="3" borderId="0" xfId="1" applyNumberFormat="1" applyFont="1" applyFill="1" applyBorder="1" applyAlignment="1">
      <alignment horizontal="center" vertical="center"/>
    </xf>
    <xf numFmtId="0" fontId="25" fillId="3" borderId="0" xfId="0" applyFont="1" applyFill="1"/>
    <xf numFmtId="167" fontId="26" fillId="3" borderId="7" xfId="0" applyNumberFormat="1" applyFont="1" applyFill="1" applyBorder="1"/>
    <xf numFmtId="0" fontId="10" fillId="3" borderId="4" xfId="6" applyFont="1" applyFill="1" applyBorder="1" applyAlignment="1">
      <alignment vertical="center"/>
    </xf>
    <xf numFmtId="0" fontId="25" fillId="3" borderId="0" xfId="0" applyFont="1" applyFill="1" applyBorder="1"/>
    <xf numFmtId="167" fontId="16" fillId="3" borderId="6" xfId="1" applyNumberFormat="1" applyFont="1" applyFill="1" applyBorder="1" applyAlignment="1">
      <alignment horizontal="center" vertical="center"/>
    </xf>
    <xf numFmtId="167" fontId="26" fillId="3" borderId="1" xfId="0" applyNumberFormat="1" applyFont="1" applyFill="1" applyBorder="1"/>
    <xf numFmtId="167" fontId="0" fillId="3" borderId="0" xfId="0" applyNumberFormat="1" applyFill="1" applyBorder="1"/>
    <xf numFmtId="167" fontId="0" fillId="3" borderId="1" xfId="0" applyNumberFormat="1" applyFill="1" applyBorder="1"/>
    <xf numFmtId="0" fontId="14" fillId="3" borderId="0" xfId="0" applyFont="1" applyFill="1" applyBorder="1"/>
    <xf numFmtId="167" fontId="24" fillId="3" borderId="1" xfId="0" applyNumberFormat="1" applyFont="1" applyFill="1" applyBorder="1" applyAlignment="1">
      <alignment horizontal="right"/>
    </xf>
    <xf numFmtId="167" fontId="4" fillId="3" borderId="1" xfId="0" applyNumberFormat="1" applyFont="1" applyFill="1" applyBorder="1" applyAlignment="1">
      <alignment horizontal="right"/>
    </xf>
    <xf numFmtId="167" fontId="4" fillId="3" borderId="0" xfId="0" applyNumberFormat="1" applyFont="1" applyFill="1" applyBorder="1" applyAlignment="1">
      <alignment horizontal="right"/>
    </xf>
    <xf numFmtId="0" fontId="10" fillId="3" borderId="1" xfId="5" applyFont="1" applyFill="1" applyBorder="1" applyAlignment="1">
      <alignment horizontal="center" vertical="center"/>
    </xf>
    <xf numFmtId="0" fontId="10" fillId="3" borderId="1" xfId="5" applyFont="1" applyFill="1" applyBorder="1" applyAlignment="1">
      <alignment horizontal="left" vertical="center"/>
    </xf>
    <xf numFmtId="167" fontId="16" fillId="3" borderId="0" xfId="7" applyNumberFormat="1" applyFont="1" applyFill="1" applyBorder="1" applyAlignment="1">
      <alignment horizontal="center" vertical="center"/>
    </xf>
    <xf numFmtId="44" fontId="17" fillId="3" borderId="0" xfId="7" applyNumberFormat="1" applyFont="1" applyFill="1" applyBorder="1" applyAlignment="1">
      <alignment vertical="center"/>
    </xf>
    <xf numFmtId="0" fontId="8" fillId="3" borderId="1" xfId="1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 wrapText="1"/>
    </xf>
    <xf numFmtId="44" fontId="8" fillId="3" borderId="1" xfId="7" applyNumberFormat="1" applyFont="1" applyFill="1" applyBorder="1" applyAlignment="1">
      <alignment horizontal="center" vertical="center"/>
    </xf>
    <xf numFmtId="1" fontId="10" fillId="3" borderId="1" xfId="6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/>
    <xf numFmtId="167" fontId="8" fillId="3" borderId="1" xfId="7" applyNumberFormat="1" applyFont="1" applyFill="1" applyBorder="1" applyAlignment="1">
      <alignment horizontal="right" vertical="center"/>
    </xf>
    <xf numFmtId="167" fontId="8" fillId="3" borderId="0" xfId="7" applyNumberFormat="1" applyFont="1" applyFill="1" applyBorder="1" applyAlignment="1">
      <alignment horizontal="right" vertical="center"/>
    </xf>
    <xf numFmtId="2" fontId="16" fillId="3" borderId="0" xfId="1" applyNumberFormat="1" applyFont="1" applyFill="1" applyBorder="1" applyAlignment="1">
      <alignment horizontal="center" vertical="center"/>
    </xf>
    <xf numFmtId="167" fontId="8" fillId="3" borderId="1" xfId="7" applyNumberFormat="1" applyFont="1" applyFill="1" applyBorder="1" applyAlignment="1">
      <alignment horizontal="center" vertical="center"/>
    </xf>
    <xf numFmtId="44" fontId="8" fillId="3" borderId="2" xfId="7" applyNumberFormat="1" applyFont="1" applyFill="1" applyBorder="1" applyAlignment="1">
      <alignment vertical="center"/>
    </xf>
    <xf numFmtId="44" fontId="9" fillId="3" borderId="0" xfId="7" applyNumberFormat="1" applyFont="1" applyFill="1"/>
    <xf numFmtId="167" fontId="0" fillId="3" borderId="0" xfId="0" applyNumberFormat="1" applyFill="1" applyBorder="1" applyAlignment="1">
      <alignment horizontal="center"/>
    </xf>
    <xf numFmtId="1" fontId="10" fillId="3" borderId="7" xfId="1" applyNumberFormat="1" applyFont="1" applyFill="1" applyBorder="1" applyAlignment="1">
      <alignment horizontal="center" vertical="center"/>
    </xf>
    <xf numFmtId="0" fontId="10" fillId="3" borderId="7" xfId="1" applyNumberFormat="1" applyFont="1" applyFill="1" applyBorder="1" applyAlignment="1">
      <alignment horizontal="center" vertical="center"/>
    </xf>
    <xf numFmtId="0" fontId="10" fillId="3" borderId="7" xfId="5" applyNumberFormat="1" applyFont="1" applyFill="1" applyBorder="1" applyAlignment="1">
      <alignment horizontal="center" vertical="center"/>
    </xf>
    <xf numFmtId="49" fontId="10" fillId="3" borderId="7" xfId="6" applyNumberFormat="1" applyFont="1" applyFill="1" applyBorder="1" applyAlignment="1">
      <alignment horizontal="center" vertical="center"/>
    </xf>
    <xf numFmtId="49" fontId="10" fillId="3" borderId="7" xfId="1" applyNumberFormat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6" applyFont="1" applyFill="1" applyBorder="1" applyAlignment="1">
      <alignment vertical="center"/>
    </xf>
    <xf numFmtId="167" fontId="0" fillId="3" borderId="7" xfId="0" applyNumberFormat="1" applyFill="1" applyBorder="1" applyAlignment="1">
      <alignment horizontal="center"/>
    </xf>
    <xf numFmtId="167" fontId="14" fillId="3" borderId="7" xfId="0" applyNumberFormat="1" applyFont="1" applyFill="1" applyBorder="1"/>
    <xf numFmtId="49" fontId="8" fillId="3" borderId="0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49" fontId="8" fillId="3" borderId="2" xfId="6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 wrapText="1"/>
    </xf>
    <xf numFmtId="49" fontId="13" fillId="3" borderId="6" xfId="1" applyNumberFormat="1" applyFont="1" applyFill="1" applyBorder="1" applyAlignment="1">
      <alignment horizontal="center" vertical="center" wrapText="1"/>
    </xf>
    <xf numFmtId="0" fontId="16" fillId="3" borderId="2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0" xfId="5" applyFont="1" applyFill="1" applyAlignment="1">
      <alignment horizontal="center" vertical="center"/>
    </xf>
    <xf numFmtId="0" fontId="18" fillId="3" borderId="4" xfId="5" applyFont="1" applyFill="1" applyBorder="1" applyAlignment="1">
      <alignment horizontal="center" vertical="center"/>
    </xf>
    <xf numFmtId="0" fontId="18" fillId="3" borderId="5" xfId="5" applyFont="1" applyFill="1" applyBorder="1" applyAlignment="1">
      <alignment horizontal="center" vertical="center"/>
    </xf>
    <xf numFmtId="0" fontId="18" fillId="3" borderId="6" xfId="5" applyFont="1" applyFill="1" applyBorder="1" applyAlignment="1">
      <alignment horizontal="center" vertical="center"/>
    </xf>
    <xf numFmtId="0" fontId="20" fillId="3" borderId="0" xfId="10" applyFont="1" applyFill="1" applyBorder="1" applyAlignment="1">
      <alignment horizontal="center" vertical="center" wrapText="1"/>
    </xf>
    <xf numFmtId="0" fontId="21" fillId="3" borderId="0" xfId="10" applyFont="1" applyFill="1" applyBorder="1" applyAlignment="1">
      <alignment horizontal="center" vertical="center" wrapText="1"/>
    </xf>
    <xf numFmtId="0" fontId="18" fillId="3" borderId="0" xfId="6" applyFont="1" applyFill="1" applyBorder="1" applyAlignment="1">
      <alignment horizontal="center" vertical="center"/>
    </xf>
    <xf numFmtId="0" fontId="18" fillId="3" borderId="0" xfId="5" applyFont="1" applyFill="1" applyBorder="1" applyAlignment="1">
      <alignment horizontal="center" vertical="center"/>
    </xf>
    <xf numFmtId="0" fontId="27" fillId="3" borderId="0" xfId="0" applyNumberFormat="1" applyFont="1" applyFill="1" applyAlignment="1">
      <alignment horizontal="center" wrapText="1"/>
    </xf>
    <xf numFmtId="0" fontId="0" fillId="4" borderId="1" xfId="0" applyFill="1" applyBorder="1" applyAlignment="1">
      <alignment horizontal="center"/>
    </xf>
  </cellXfs>
  <cellStyles count="11">
    <cellStyle name="Énfasis2" xfId="1" builtinId="33"/>
    <cellStyle name="Euro" xfId="2"/>
    <cellStyle name="Hipervínculo" xfId="10" builtinId="8"/>
    <cellStyle name="Millares 2" xfId="3"/>
    <cellStyle name="Moneda" xfId="7" builtinId="4"/>
    <cellStyle name="Moneda 2" xfId="4"/>
    <cellStyle name="Normal" xfId="0" builtinId="0"/>
    <cellStyle name="Normal 2" xfId="5"/>
    <cellStyle name="Normal 3" xfId="8"/>
    <cellStyle name="Normal 4" xfId="9"/>
    <cellStyle name="Normal_jacki 031-029-021-022_POR DIVISIÓN FUNCIONAL JACKI3 28-05-2010 " xfId="6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134</xdr:row>
      <xdr:rowOff>0</xdr:rowOff>
    </xdr:from>
    <xdr:ext cx="184731" cy="264560"/>
    <xdr:sp macro="" textlink="">
      <xdr:nvSpPr>
        <xdr:cNvPr id="2" name="1 CuadroTexto"/>
        <xdr:cNvSpPr txBox="1"/>
      </xdr:nvSpPr>
      <xdr:spPr>
        <a:xfrm>
          <a:off x="4219575" y="1882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3" name="2 CuadroTexto"/>
        <xdr:cNvSpPr txBox="1"/>
      </xdr:nvSpPr>
      <xdr:spPr>
        <a:xfrm>
          <a:off x="4219575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147</xdr:row>
      <xdr:rowOff>0</xdr:rowOff>
    </xdr:from>
    <xdr:ext cx="184731" cy="264560"/>
    <xdr:sp macro="" textlink="">
      <xdr:nvSpPr>
        <xdr:cNvPr id="4" name="3 CuadroTexto"/>
        <xdr:cNvSpPr txBox="1"/>
      </xdr:nvSpPr>
      <xdr:spPr>
        <a:xfrm>
          <a:off x="1543050" y="21831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7</xdr:col>
      <xdr:colOff>748393</xdr:colOff>
      <xdr:row>0</xdr:row>
      <xdr:rowOff>0</xdr:rowOff>
    </xdr:from>
    <xdr:to>
      <xdr:col>8</xdr:col>
      <xdr:colOff>243228</xdr:colOff>
      <xdr:row>1</xdr:row>
      <xdr:rowOff>272140</xdr:rowOff>
    </xdr:to>
    <xdr:pic>
      <xdr:nvPicPr>
        <xdr:cNvPr id="5" name="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6255093" y="0"/>
          <a:ext cx="953520" cy="1094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6" name="1 CuadroTexto"/>
        <xdr:cNvSpPr txBox="1"/>
      </xdr:nvSpPr>
      <xdr:spPr>
        <a:xfrm>
          <a:off x="4231821" y="3009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147</xdr:row>
      <xdr:rowOff>0</xdr:rowOff>
    </xdr:from>
    <xdr:ext cx="184731" cy="264560"/>
    <xdr:sp macro="" textlink="">
      <xdr:nvSpPr>
        <xdr:cNvPr id="7" name="1 CuadroTexto"/>
        <xdr:cNvSpPr txBox="1"/>
      </xdr:nvSpPr>
      <xdr:spPr>
        <a:xfrm>
          <a:off x="4231821" y="281803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mtambito/AppData/Roaming/Microsoft/Excel/NOMINA%202017/NOMINA%20ENERO%202017/nomina%20ener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showGridLines="0" tabSelected="1" topLeftCell="A49" zoomScale="70" zoomScaleNormal="70" zoomScaleSheetLayoutView="70" zoomScalePageLayoutView="85" workbookViewId="0">
      <selection activeCell="N67" sqref="N67"/>
    </sheetView>
  </sheetViews>
  <sheetFormatPr baseColWidth="10" defaultColWidth="11.42578125" defaultRowHeight="15.75" x14ac:dyDescent="0.25"/>
  <cols>
    <col min="1" max="1" width="8.28515625" style="27" customWidth="1"/>
    <col min="2" max="2" width="16.42578125" style="27" customWidth="1"/>
    <col min="3" max="3" width="24" style="34" customWidth="1"/>
    <col min="4" max="4" width="16.140625" style="34" customWidth="1"/>
    <col min="5" max="5" width="34" style="4" customWidth="1"/>
    <col min="6" max="6" width="49.7109375" style="4" customWidth="1"/>
    <col min="7" max="7" width="36.28515625" style="4" customWidth="1"/>
    <col min="8" max="8" width="21.85546875" style="31" customWidth="1"/>
    <col min="9" max="9" width="22.85546875" style="124" customWidth="1"/>
    <col min="10" max="16384" width="11.42578125" style="4"/>
  </cols>
  <sheetData>
    <row r="1" spans="1:9" ht="63.75" customHeight="1" x14ac:dyDescent="0.25">
      <c r="A1" s="147" t="s">
        <v>31</v>
      </c>
      <c r="B1" s="148"/>
      <c r="C1" s="148"/>
      <c r="D1" s="148"/>
      <c r="E1" s="148"/>
      <c r="F1" s="148"/>
      <c r="G1" s="148"/>
      <c r="H1" s="148"/>
      <c r="I1" s="148"/>
    </row>
    <row r="2" spans="1:9" ht="35.25" customHeight="1" x14ac:dyDescent="0.25">
      <c r="A2" s="149" t="s">
        <v>390</v>
      </c>
      <c r="B2" s="149"/>
      <c r="C2" s="149"/>
      <c r="D2" s="149"/>
      <c r="E2" s="149"/>
      <c r="F2" s="149"/>
      <c r="G2" s="149"/>
      <c r="H2" s="149"/>
      <c r="I2" s="149"/>
    </row>
    <row r="3" spans="1:9" ht="15.75" customHeight="1" x14ac:dyDescent="0.25">
      <c r="A3" s="26"/>
      <c r="B3" s="26"/>
      <c r="C3" s="51"/>
      <c r="D3" s="51"/>
      <c r="E3" s="51"/>
      <c r="F3" s="51"/>
      <c r="G3" s="51"/>
      <c r="H3" s="51"/>
      <c r="I3" s="52"/>
    </row>
    <row r="4" spans="1:9" ht="21.75" customHeight="1" x14ac:dyDescent="0.25">
      <c r="A4" s="144" t="s">
        <v>24</v>
      </c>
      <c r="B4" s="145"/>
      <c r="C4" s="145"/>
      <c r="D4" s="145"/>
      <c r="E4" s="145"/>
      <c r="F4" s="145"/>
      <c r="G4" s="145"/>
      <c r="H4" s="145"/>
      <c r="I4" s="146"/>
    </row>
    <row r="5" spans="1:9" ht="34.5" customHeight="1" x14ac:dyDescent="0.25">
      <c r="A5" s="150" t="s">
        <v>33</v>
      </c>
      <c r="B5" s="150"/>
      <c r="C5" s="150"/>
      <c r="D5" s="150"/>
      <c r="E5" s="150"/>
      <c r="F5" s="150"/>
      <c r="G5" s="150"/>
      <c r="H5" s="150"/>
      <c r="I5" s="150"/>
    </row>
    <row r="6" spans="1:9" ht="14.25" customHeight="1" x14ac:dyDescent="0.25">
      <c r="A6" s="141" t="s">
        <v>181</v>
      </c>
      <c r="B6" s="141"/>
      <c r="C6" s="141"/>
      <c r="D6" s="141"/>
      <c r="E6" s="141"/>
      <c r="F6" s="141"/>
      <c r="G6" s="141"/>
      <c r="H6" s="141"/>
      <c r="I6" s="141"/>
    </row>
    <row r="7" spans="1:9" ht="51" customHeight="1" x14ac:dyDescent="0.25">
      <c r="A7" s="53" t="s">
        <v>1</v>
      </c>
      <c r="B7" s="53" t="s">
        <v>26</v>
      </c>
      <c r="C7" s="54" t="s">
        <v>2</v>
      </c>
      <c r="D7" s="55" t="s">
        <v>37</v>
      </c>
      <c r="E7" s="54" t="s">
        <v>3</v>
      </c>
      <c r="F7" s="54" t="s">
        <v>4</v>
      </c>
      <c r="G7" s="54" t="s">
        <v>5</v>
      </c>
      <c r="H7" s="55" t="s">
        <v>27</v>
      </c>
      <c r="I7" s="56" t="s">
        <v>6</v>
      </c>
    </row>
    <row r="8" spans="1:9" ht="15.75" customHeight="1" x14ac:dyDescent="0.25">
      <c r="A8" s="57">
        <v>1</v>
      </c>
      <c r="B8" s="58">
        <v>28525</v>
      </c>
      <c r="C8" s="59" t="s">
        <v>99</v>
      </c>
      <c r="D8" s="60" t="s">
        <v>97</v>
      </c>
      <c r="E8" s="61" t="s">
        <v>98</v>
      </c>
      <c r="F8" s="62" t="s">
        <v>38</v>
      </c>
      <c r="G8" s="38" t="s">
        <v>0</v>
      </c>
      <c r="H8" s="63">
        <v>217</v>
      </c>
      <c r="I8" s="64">
        <v>20000</v>
      </c>
    </row>
    <row r="9" spans="1:9" ht="15.75" customHeight="1" x14ac:dyDescent="0.25">
      <c r="A9" s="57">
        <v>2</v>
      </c>
      <c r="B9" s="58">
        <v>7090730</v>
      </c>
      <c r="C9" s="59" t="s">
        <v>100</v>
      </c>
      <c r="D9" s="60" t="s">
        <v>97</v>
      </c>
      <c r="E9" s="61" t="s">
        <v>98</v>
      </c>
      <c r="F9" s="62" t="s">
        <v>71</v>
      </c>
      <c r="G9" s="65" t="s">
        <v>125</v>
      </c>
      <c r="H9" s="63" t="s">
        <v>330</v>
      </c>
      <c r="I9" s="64">
        <v>13000</v>
      </c>
    </row>
    <row r="10" spans="1:9" ht="15.75" customHeight="1" x14ac:dyDescent="0.25">
      <c r="A10" s="57">
        <v>3</v>
      </c>
      <c r="B10" s="58">
        <v>36039551</v>
      </c>
      <c r="C10" s="59" t="s">
        <v>166</v>
      </c>
      <c r="D10" s="60" t="s">
        <v>97</v>
      </c>
      <c r="E10" s="61" t="s">
        <v>98</v>
      </c>
      <c r="F10" s="62" t="s">
        <v>40</v>
      </c>
      <c r="G10" s="38" t="s">
        <v>7</v>
      </c>
      <c r="H10" s="63" t="s">
        <v>329</v>
      </c>
      <c r="I10" s="64">
        <v>10500</v>
      </c>
    </row>
    <row r="11" spans="1:9" ht="15.75" customHeight="1" x14ac:dyDescent="0.25">
      <c r="A11" s="57">
        <v>4</v>
      </c>
      <c r="B11" s="58">
        <v>23234741</v>
      </c>
      <c r="C11" s="59" t="s">
        <v>102</v>
      </c>
      <c r="D11" s="60" t="s">
        <v>97</v>
      </c>
      <c r="E11" s="61" t="s">
        <v>98</v>
      </c>
      <c r="F11" s="62" t="s">
        <v>73</v>
      </c>
      <c r="G11" s="38" t="s">
        <v>111</v>
      </c>
      <c r="H11" s="63" t="s">
        <v>334</v>
      </c>
      <c r="I11" s="64">
        <v>10500</v>
      </c>
    </row>
    <row r="12" spans="1:9" ht="15.75" customHeight="1" x14ac:dyDescent="0.25">
      <c r="A12" s="57">
        <v>5</v>
      </c>
      <c r="B12" s="58">
        <v>35577312</v>
      </c>
      <c r="C12" s="59" t="s">
        <v>172</v>
      </c>
      <c r="D12" s="60" t="s">
        <v>97</v>
      </c>
      <c r="E12" s="61" t="s">
        <v>98</v>
      </c>
      <c r="F12" s="62" t="s">
        <v>41</v>
      </c>
      <c r="G12" s="38" t="s">
        <v>23</v>
      </c>
      <c r="H12" s="63" t="s">
        <v>333</v>
      </c>
      <c r="I12" s="64">
        <v>9500</v>
      </c>
    </row>
    <row r="13" spans="1:9" ht="15.75" customHeight="1" x14ac:dyDescent="0.25">
      <c r="A13" s="57">
        <v>6</v>
      </c>
      <c r="B13" s="58">
        <v>38484943</v>
      </c>
      <c r="C13" s="59" t="s">
        <v>104</v>
      </c>
      <c r="D13" s="60" t="s">
        <v>97</v>
      </c>
      <c r="E13" s="61" t="s">
        <v>98</v>
      </c>
      <c r="F13" s="62" t="s">
        <v>75</v>
      </c>
      <c r="G13" s="38" t="s">
        <v>0</v>
      </c>
      <c r="H13" s="63" t="s">
        <v>332</v>
      </c>
      <c r="I13" s="64">
        <v>9000</v>
      </c>
    </row>
    <row r="14" spans="1:9" ht="15.75" customHeight="1" x14ac:dyDescent="0.25">
      <c r="A14" s="57">
        <v>7</v>
      </c>
      <c r="B14" s="58">
        <v>63181045</v>
      </c>
      <c r="C14" s="59" t="s">
        <v>149</v>
      </c>
      <c r="D14" s="60" t="s">
        <v>97</v>
      </c>
      <c r="E14" s="61" t="s">
        <v>98</v>
      </c>
      <c r="F14" s="62" t="s">
        <v>32</v>
      </c>
      <c r="G14" s="38" t="s">
        <v>23</v>
      </c>
      <c r="H14" s="63" t="s">
        <v>331</v>
      </c>
      <c r="I14" s="64">
        <v>10000</v>
      </c>
    </row>
    <row r="15" spans="1:9" ht="15.75" customHeight="1" x14ac:dyDescent="0.25">
      <c r="A15" s="57">
        <v>8</v>
      </c>
      <c r="B15" s="58">
        <v>60990996</v>
      </c>
      <c r="C15" s="59" t="s">
        <v>146</v>
      </c>
      <c r="D15" s="60" t="s">
        <v>97</v>
      </c>
      <c r="E15" s="61" t="s">
        <v>98</v>
      </c>
      <c r="F15" s="62" t="s">
        <v>54</v>
      </c>
      <c r="G15" s="38" t="s">
        <v>23</v>
      </c>
      <c r="H15" s="63" t="s">
        <v>328</v>
      </c>
      <c r="I15" s="64">
        <v>7000</v>
      </c>
    </row>
    <row r="16" spans="1:9" x14ac:dyDescent="0.25">
      <c r="A16" s="57">
        <v>9</v>
      </c>
      <c r="B16" s="58">
        <v>40328252</v>
      </c>
      <c r="C16" s="59" t="s">
        <v>151</v>
      </c>
      <c r="D16" s="60" t="s">
        <v>97</v>
      </c>
      <c r="E16" s="61" t="s">
        <v>98</v>
      </c>
      <c r="F16" s="62" t="s">
        <v>45</v>
      </c>
      <c r="G16" s="38" t="s">
        <v>23</v>
      </c>
      <c r="H16" s="63" t="s">
        <v>326</v>
      </c>
      <c r="I16" s="64">
        <v>7000</v>
      </c>
    </row>
    <row r="17" spans="1:9" ht="15.75" customHeight="1" x14ac:dyDescent="0.25">
      <c r="A17" s="57">
        <v>10</v>
      </c>
      <c r="B17" s="58">
        <v>74296760</v>
      </c>
      <c r="C17" s="59" t="s">
        <v>156</v>
      </c>
      <c r="D17" s="60" t="s">
        <v>97</v>
      </c>
      <c r="E17" s="61" t="s">
        <v>98</v>
      </c>
      <c r="F17" s="66" t="s">
        <v>77</v>
      </c>
      <c r="G17" s="38" t="s">
        <v>23</v>
      </c>
      <c r="H17" s="63" t="s">
        <v>335</v>
      </c>
      <c r="I17" s="64">
        <v>6500</v>
      </c>
    </row>
    <row r="18" spans="1:9" ht="15.75" customHeight="1" x14ac:dyDescent="0.25">
      <c r="A18" s="57">
        <v>11</v>
      </c>
      <c r="B18" s="58">
        <v>82311196</v>
      </c>
      <c r="C18" s="59" t="s">
        <v>150</v>
      </c>
      <c r="D18" s="60" t="s">
        <v>97</v>
      </c>
      <c r="E18" s="61" t="s">
        <v>98</v>
      </c>
      <c r="F18" s="62" t="s">
        <v>25</v>
      </c>
      <c r="G18" s="38" t="s">
        <v>23</v>
      </c>
      <c r="H18" s="63" t="s">
        <v>327</v>
      </c>
      <c r="I18" s="64">
        <v>6500</v>
      </c>
    </row>
    <row r="19" spans="1:9" ht="15.75" customHeight="1" x14ac:dyDescent="0.25">
      <c r="A19" s="57">
        <v>12</v>
      </c>
      <c r="B19" s="58">
        <v>26431610</v>
      </c>
      <c r="C19" s="59" t="s">
        <v>152</v>
      </c>
      <c r="D19" s="60" t="s">
        <v>97</v>
      </c>
      <c r="E19" s="61" t="s">
        <v>98</v>
      </c>
      <c r="F19" s="62" t="s">
        <v>59</v>
      </c>
      <c r="G19" s="38" t="s">
        <v>23</v>
      </c>
      <c r="H19" s="63" t="s">
        <v>336</v>
      </c>
      <c r="I19" s="64">
        <v>6000</v>
      </c>
    </row>
    <row r="20" spans="1:9" ht="15.75" customHeight="1" x14ac:dyDescent="0.25">
      <c r="A20" s="57">
        <v>13</v>
      </c>
      <c r="B20" s="58">
        <v>25192914</v>
      </c>
      <c r="C20" s="59" t="s">
        <v>169</v>
      </c>
      <c r="D20" s="60" t="s">
        <v>97</v>
      </c>
      <c r="E20" s="61" t="s">
        <v>98</v>
      </c>
      <c r="F20" s="66" t="s">
        <v>67</v>
      </c>
      <c r="G20" s="38" t="s">
        <v>0</v>
      </c>
      <c r="H20" s="63" t="s">
        <v>325</v>
      </c>
      <c r="I20" s="64">
        <v>6000</v>
      </c>
    </row>
    <row r="21" spans="1:9" ht="15.75" customHeight="1" x14ac:dyDescent="0.25">
      <c r="A21" s="57">
        <v>14</v>
      </c>
      <c r="B21" s="58">
        <v>89733983</v>
      </c>
      <c r="C21" s="59" t="s">
        <v>148</v>
      </c>
      <c r="D21" s="60" t="s">
        <v>97</v>
      </c>
      <c r="E21" s="61" t="s">
        <v>98</v>
      </c>
      <c r="F21" s="66" t="s">
        <v>68</v>
      </c>
      <c r="G21" s="38" t="s">
        <v>23</v>
      </c>
      <c r="H21" s="63" t="s">
        <v>312</v>
      </c>
      <c r="I21" s="64">
        <v>5500</v>
      </c>
    </row>
    <row r="22" spans="1:9" ht="16.5" customHeight="1" x14ac:dyDescent="0.25">
      <c r="A22" s="57">
        <v>15</v>
      </c>
      <c r="B22" s="58">
        <v>79392008</v>
      </c>
      <c r="C22" s="59" t="s">
        <v>145</v>
      </c>
      <c r="D22" s="60" t="s">
        <v>97</v>
      </c>
      <c r="E22" s="61" t="s">
        <v>98</v>
      </c>
      <c r="F22" s="66" t="s">
        <v>64</v>
      </c>
      <c r="G22" s="38" t="s">
        <v>23</v>
      </c>
      <c r="H22" s="63" t="s">
        <v>322</v>
      </c>
      <c r="I22" s="64">
        <v>5000</v>
      </c>
    </row>
    <row r="23" spans="1:9" ht="15.75" customHeight="1" x14ac:dyDescent="0.25">
      <c r="A23" s="57">
        <v>16</v>
      </c>
      <c r="B23" s="58">
        <v>54012996</v>
      </c>
      <c r="C23" s="59" t="s">
        <v>157</v>
      </c>
      <c r="D23" s="60" t="s">
        <v>97</v>
      </c>
      <c r="E23" s="61" t="s">
        <v>98</v>
      </c>
      <c r="F23" s="66" t="s">
        <v>78</v>
      </c>
      <c r="G23" s="38" t="s">
        <v>23</v>
      </c>
      <c r="H23" s="63" t="s">
        <v>338</v>
      </c>
      <c r="I23" s="64">
        <v>4500</v>
      </c>
    </row>
    <row r="24" spans="1:9" ht="15.75" customHeight="1" x14ac:dyDescent="0.25">
      <c r="A24" s="57">
        <v>17</v>
      </c>
      <c r="B24" s="58">
        <v>4928954</v>
      </c>
      <c r="C24" s="59" t="s">
        <v>160</v>
      </c>
      <c r="D24" s="60" t="s">
        <v>97</v>
      </c>
      <c r="E24" s="61" t="s">
        <v>98</v>
      </c>
      <c r="F24" s="66" t="s">
        <v>42</v>
      </c>
      <c r="G24" s="38" t="s">
        <v>23</v>
      </c>
      <c r="H24" s="63" t="s">
        <v>337</v>
      </c>
      <c r="I24" s="64">
        <v>4500</v>
      </c>
    </row>
    <row r="25" spans="1:9" ht="15" customHeight="1" x14ac:dyDescent="0.25">
      <c r="A25" s="57">
        <v>18</v>
      </c>
      <c r="B25" s="58">
        <v>7334060</v>
      </c>
      <c r="C25" s="59" t="s">
        <v>147</v>
      </c>
      <c r="D25" s="60" t="s">
        <v>97</v>
      </c>
      <c r="E25" s="61" t="s">
        <v>98</v>
      </c>
      <c r="F25" s="66" t="s">
        <v>65</v>
      </c>
      <c r="G25" s="38" t="s">
        <v>23</v>
      </c>
      <c r="H25" s="63" t="s">
        <v>314</v>
      </c>
      <c r="I25" s="64">
        <v>4000</v>
      </c>
    </row>
    <row r="26" spans="1:9" ht="16.5" customHeight="1" x14ac:dyDescent="0.25">
      <c r="A26" s="57">
        <v>19</v>
      </c>
      <c r="B26" s="58">
        <v>45040680</v>
      </c>
      <c r="C26" s="59" t="s">
        <v>143</v>
      </c>
      <c r="D26" s="60" t="s">
        <v>97</v>
      </c>
      <c r="E26" s="61" t="s">
        <v>98</v>
      </c>
      <c r="F26" s="62" t="s">
        <v>52</v>
      </c>
      <c r="G26" s="38" t="s">
        <v>23</v>
      </c>
      <c r="H26" s="63" t="s">
        <v>313</v>
      </c>
      <c r="I26" s="64">
        <v>4000</v>
      </c>
    </row>
    <row r="27" spans="1:9" ht="16.5" customHeight="1" x14ac:dyDescent="0.25">
      <c r="A27" s="57">
        <v>20</v>
      </c>
      <c r="B27" s="58">
        <v>69066000</v>
      </c>
      <c r="C27" s="59" t="s">
        <v>153</v>
      </c>
      <c r="D27" s="60" t="s">
        <v>97</v>
      </c>
      <c r="E27" s="61" t="s">
        <v>98</v>
      </c>
      <c r="F27" s="62" t="s">
        <v>79</v>
      </c>
      <c r="G27" s="38" t="s">
        <v>23</v>
      </c>
      <c r="H27" s="63" t="s">
        <v>310</v>
      </c>
      <c r="I27" s="64">
        <v>4000</v>
      </c>
    </row>
    <row r="28" spans="1:9" ht="16.5" customHeight="1" x14ac:dyDescent="0.25">
      <c r="A28" s="57">
        <v>21</v>
      </c>
      <c r="B28" s="58">
        <v>27484734</v>
      </c>
      <c r="C28" s="59" t="s">
        <v>159</v>
      </c>
      <c r="D28" s="60" t="s">
        <v>97</v>
      </c>
      <c r="E28" s="61" t="s">
        <v>98</v>
      </c>
      <c r="F28" s="66" t="s">
        <v>66</v>
      </c>
      <c r="G28" s="38" t="s">
        <v>23</v>
      </c>
      <c r="H28" s="63" t="s">
        <v>315</v>
      </c>
      <c r="I28" s="64">
        <v>3500</v>
      </c>
    </row>
    <row r="29" spans="1:9" ht="16.5" customHeight="1" x14ac:dyDescent="0.25">
      <c r="A29" s="57">
        <v>22</v>
      </c>
      <c r="B29" s="58">
        <v>95091211</v>
      </c>
      <c r="C29" s="59" t="s">
        <v>154</v>
      </c>
      <c r="D29" s="60" t="s">
        <v>97</v>
      </c>
      <c r="E29" s="61" t="s">
        <v>98</v>
      </c>
      <c r="F29" s="66" t="s">
        <v>80</v>
      </c>
      <c r="G29" s="38" t="s">
        <v>23</v>
      </c>
      <c r="H29" s="63" t="s">
        <v>324</v>
      </c>
      <c r="I29" s="64">
        <v>3500</v>
      </c>
    </row>
    <row r="30" spans="1:9" s="35" customFormat="1" ht="16.5" customHeight="1" x14ac:dyDescent="0.25">
      <c r="A30" s="57">
        <v>23</v>
      </c>
      <c r="B30" s="58">
        <v>87200767</v>
      </c>
      <c r="C30" s="59" t="s">
        <v>171</v>
      </c>
      <c r="D30" s="60" t="s">
        <v>97</v>
      </c>
      <c r="E30" s="61" t="s">
        <v>98</v>
      </c>
      <c r="F30" s="66" t="s">
        <v>81</v>
      </c>
      <c r="G30" s="38" t="s">
        <v>23</v>
      </c>
      <c r="H30" s="63" t="s">
        <v>323</v>
      </c>
      <c r="I30" s="64">
        <v>4000</v>
      </c>
    </row>
    <row r="31" spans="1:9" s="35" customFormat="1" ht="16.5" customHeight="1" x14ac:dyDescent="0.25">
      <c r="A31" s="57">
        <v>24</v>
      </c>
      <c r="B31" s="58" t="s">
        <v>174</v>
      </c>
      <c r="C31" s="59" t="s">
        <v>175</v>
      </c>
      <c r="D31" s="60" t="s">
        <v>97</v>
      </c>
      <c r="E31" s="61" t="s">
        <v>98</v>
      </c>
      <c r="F31" s="66" t="s">
        <v>55</v>
      </c>
      <c r="G31" s="38" t="s">
        <v>0</v>
      </c>
      <c r="H31" s="63" t="s">
        <v>377</v>
      </c>
      <c r="I31" s="64">
        <v>15000</v>
      </c>
    </row>
    <row r="32" spans="1:9" s="35" customFormat="1" ht="16.5" customHeight="1" x14ac:dyDescent="0.25">
      <c r="A32" s="57">
        <v>25</v>
      </c>
      <c r="B32" s="58">
        <v>18551665</v>
      </c>
      <c r="C32" s="59" t="s">
        <v>112</v>
      </c>
      <c r="D32" s="60" t="s">
        <v>97</v>
      </c>
      <c r="E32" s="61" t="s">
        <v>98</v>
      </c>
      <c r="F32" s="66" t="s">
        <v>30</v>
      </c>
      <c r="G32" s="38" t="s">
        <v>50</v>
      </c>
      <c r="H32" s="63" t="s">
        <v>339</v>
      </c>
      <c r="I32" s="64">
        <v>6500</v>
      </c>
    </row>
    <row r="33" spans="1:9" s="35" customFormat="1" ht="16.5" customHeight="1" x14ac:dyDescent="0.25">
      <c r="A33" s="57">
        <v>26</v>
      </c>
      <c r="B33" s="58">
        <v>11913444</v>
      </c>
      <c r="C33" s="59" t="s">
        <v>131</v>
      </c>
      <c r="D33" s="60" t="s">
        <v>97</v>
      </c>
      <c r="E33" s="61" t="s">
        <v>98</v>
      </c>
      <c r="F33" s="66" t="s">
        <v>49</v>
      </c>
      <c r="G33" s="38" t="s">
        <v>108</v>
      </c>
      <c r="H33" s="63" t="s">
        <v>340</v>
      </c>
      <c r="I33" s="64">
        <v>10000</v>
      </c>
    </row>
    <row r="34" spans="1:9" s="35" customFormat="1" ht="16.5" customHeight="1" x14ac:dyDescent="0.25">
      <c r="A34" s="57">
        <v>27</v>
      </c>
      <c r="B34" s="58">
        <v>65879279</v>
      </c>
      <c r="C34" s="59" t="s">
        <v>168</v>
      </c>
      <c r="D34" s="60" t="s">
        <v>97</v>
      </c>
      <c r="E34" s="61" t="s">
        <v>98</v>
      </c>
      <c r="F34" s="66" t="s">
        <v>69</v>
      </c>
      <c r="G34" s="38" t="s">
        <v>106</v>
      </c>
      <c r="H34" s="63" t="s">
        <v>341</v>
      </c>
      <c r="I34" s="64">
        <v>8000</v>
      </c>
    </row>
    <row r="35" spans="1:9" s="35" customFormat="1" ht="16.5" customHeight="1" x14ac:dyDescent="0.25">
      <c r="A35" s="57">
        <v>28</v>
      </c>
      <c r="B35" s="58">
        <v>66339200</v>
      </c>
      <c r="C35" s="59" t="s">
        <v>164</v>
      </c>
      <c r="D35" s="60" t="s">
        <v>97</v>
      </c>
      <c r="E35" s="61" t="s">
        <v>98</v>
      </c>
      <c r="F35" s="66" t="s">
        <v>63</v>
      </c>
      <c r="G35" s="38" t="s">
        <v>7</v>
      </c>
      <c r="H35" s="63" t="s">
        <v>342</v>
      </c>
      <c r="I35" s="64">
        <v>8000</v>
      </c>
    </row>
    <row r="36" spans="1:9" s="35" customFormat="1" ht="16.5" customHeight="1" x14ac:dyDescent="0.25">
      <c r="A36" s="57">
        <v>29</v>
      </c>
      <c r="B36" s="58">
        <v>84385936</v>
      </c>
      <c r="C36" s="59" t="s">
        <v>167</v>
      </c>
      <c r="D36" s="60" t="s">
        <v>97</v>
      </c>
      <c r="E36" s="61" t="s">
        <v>98</v>
      </c>
      <c r="F36" s="66" t="s">
        <v>39</v>
      </c>
      <c r="G36" s="38" t="s">
        <v>106</v>
      </c>
      <c r="H36" s="63" t="s">
        <v>343</v>
      </c>
      <c r="I36" s="64">
        <v>6000</v>
      </c>
    </row>
    <row r="37" spans="1:9" s="35" customFormat="1" ht="16.5" customHeight="1" x14ac:dyDescent="0.25">
      <c r="A37" s="57">
        <v>30</v>
      </c>
      <c r="B37" s="58">
        <v>62775103</v>
      </c>
      <c r="C37" s="59" t="s">
        <v>165</v>
      </c>
      <c r="D37" s="60" t="s">
        <v>97</v>
      </c>
      <c r="E37" s="61" t="s">
        <v>98</v>
      </c>
      <c r="F37" s="66" t="s">
        <v>70</v>
      </c>
      <c r="G37" s="38" t="s">
        <v>7</v>
      </c>
      <c r="H37" s="63" t="s">
        <v>344</v>
      </c>
      <c r="I37" s="64">
        <v>6500</v>
      </c>
    </row>
    <row r="38" spans="1:9" s="35" customFormat="1" ht="16.5" customHeight="1" x14ac:dyDescent="0.25">
      <c r="A38" s="57">
        <v>31</v>
      </c>
      <c r="B38" s="58">
        <v>80462421</v>
      </c>
      <c r="C38" s="59" t="s">
        <v>114</v>
      </c>
      <c r="D38" s="60" t="s">
        <v>97</v>
      </c>
      <c r="E38" s="61" t="s">
        <v>98</v>
      </c>
      <c r="F38" s="62" t="s">
        <v>82</v>
      </c>
      <c r="G38" s="67" t="s">
        <v>183</v>
      </c>
      <c r="H38" s="63" t="s">
        <v>345</v>
      </c>
      <c r="I38" s="64">
        <v>5500</v>
      </c>
    </row>
    <row r="39" spans="1:9" s="35" customFormat="1" ht="16.5" customHeight="1" x14ac:dyDescent="0.25">
      <c r="A39" s="57">
        <v>32</v>
      </c>
      <c r="B39" s="58">
        <v>68674511</v>
      </c>
      <c r="C39" s="59" t="s">
        <v>113</v>
      </c>
      <c r="D39" s="60" t="s">
        <v>97</v>
      </c>
      <c r="E39" s="61" t="s">
        <v>98</v>
      </c>
      <c r="F39" s="66" t="s">
        <v>83</v>
      </c>
      <c r="G39" s="38" t="s">
        <v>109</v>
      </c>
      <c r="H39" s="63" t="s">
        <v>346</v>
      </c>
      <c r="I39" s="64">
        <v>5500</v>
      </c>
    </row>
    <row r="40" spans="1:9" s="35" customFormat="1" ht="16.5" customHeight="1" x14ac:dyDescent="0.25">
      <c r="A40" s="57">
        <v>33</v>
      </c>
      <c r="B40" s="68">
        <v>6604285</v>
      </c>
      <c r="C40" s="67" t="s">
        <v>276</v>
      </c>
      <c r="D40" s="69">
        <v>43291</v>
      </c>
      <c r="E40" s="70" t="s">
        <v>277</v>
      </c>
      <c r="F40" s="67" t="s">
        <v>273</v>
      </c>
      <c r="G40" s="67" t="s">
        <v>278</v>
      </c>
      <c r="H40" s="63" t="s">
        <v>347</v>
      </c>
      <c r="I40" s="71">
        <v>9000</v>
      </c>
    </row>
    <row r="41" spans="1:9" s="35" customFormat="1" ht="16.5" customHeight="1" x14ac:dyDescent="0.25">
      <c r="A41" s="57">
        <v>34</v>
      </c>
      <c r="B41" s="68">
        <v>100386768</v>
      </c>
      <c r="C41" s="67" t="s">
        <v>279</v>
      </c>
      <c r="D41" s="69">
        <v>43291</v>
      </c>
      <c r="E41" s="70" t="s">
        <v>277</v>
      </c>
      <c r="F41" s="67" t="s">
        <v>274</v>
      </c>
      <c r="G41" s="67" t="s">
        <v>275</v>
      </c>
      <c r="H41" s="63" t="s">
        <v>349</v>
      </c>
      <c r="I41" s="71">
        <v>3250</v>
      </c>
    </row>
    <row r="42" spans="1:9" s="35" customFormat="1" ht="16.5" customHeight="1" x14ac:dyDescent="0.25">
      <c r="A42" s="57">
        <v>35</v>
      </c>
      <c r="B42" s="68">
        <v>83260218</v>
      </c>
      <c r="C42" s="67" t="s">
        <v>280</v>
      </c>
      <c r="D42" s="69">
        <v>43304</v>
      </c>
      <c r="E42" s="70" t="s">
        <v>282</v>
      </c>
      <c r="F42" s="67" t="s">
        <v>283</v>
      </c>
      <c r="G42" s="67" t="s">
        <v>281</v>
      </c>
      <c r="H42" s="63" t="s">
        <v>348</v>
      </c>
      <c r="I42" s="71">
        <v>3500</v>
      </c>
    </row>
    <row r="43" spans="1:9" s="35" customFormat="1" ht="16.5" customHeight="1" x14ac:dyDescent="0.25">
      <c r="A43" s="57">
        <v>36</v>
      </c>
      <c r="B43" s="58">
        <v>12094277</v>
      </c>
      <c r="C43" s="59" t="s">
        <v>130</v>
      </c>
      <c r="D43" s="60" t="s">
        <v>97</v>
      </c>
      <c r="E43" s="61" t="s">
        <v>98</v>
      </c>
      <c r="F43" s="66" t="s">
        <v>84</v>
      </c>
      <c r="G43" s="38" t="s">
        <v>108</v>
      </c>
      <c r="H43" s="63" t="s">
        <v>350</v>
      </c>
      <c r="I43" s="64">
        <v>5500</v>
      </c>
    </row>
    <row r="44" spans="1:9" s="35" customFormat="1" ht="16.5" customHeight="1" x14ac:dyDescent="0.25">
      <c r="A44" s="57">
        <v>37</v>
      </c>
      <c r="B44" s="58">
        <v>53107306</v>
      </c>
      <c r="C44" s="59" t="s">
        <v>144</v>
      </c>
      <c r="D44" s="60" t="s">
        <v>97</v>
      </c>
      <c r="E44" s="61" t="s">
        <v>98</v>
      </c>
      <c r="F44" s="62" t="s">
        <v>9</v>
      </c>
      <c r="G44" s="38" t="s">
        <v>23</v>
      </c>
      <c r="H44" s="63" t="s">
        <v>311</v>
      </c>
      <c r="I44" s="64">
        <v>4500</v>
      </c>
    </row>
    <row r="45" spans="1:9" s="35" customFormat="1" ht="16.5" customHeight="1" x14ac:dyDescent="0.25">
      <c r="A45" s="57">
        <v>38</v>
      </c>
      <c r="B45" s="72">
        <v>23240733</v>
      </c>
      <c r="C45" s="59" t="s">
        <v>137</v>
      </c>
      <c r="D45" s="60" t="s">
        <v>97</v>
      </c>
      <c r="E45" s="61" t="s">
        <v>98</v>
      </c>
      <c r="F45" s="66" t="s">
        <v>92</v>
      </c>
      <c r="G45" s="65" t="s">
        <v>110</v>
      </c>
      <c r="H45" s="63" t="s">
        <v>316</v>
      </c>
      <c r="I45" s="64">
        <v>6000</v>
      </c>
    </row>
    <row r="46" spans="1:9" s="35" customFormat="1" ht="16.5" customHeight="1" x14ac:dyDescent="0.25">
      <c r="A46" s="57">
        <v>39</v>
      </c>
      <c r="B46" s="72">
        <v>1469568</v>
      </c>
      <c r="C46" s="59" t="s">
        <v>378</v>
      </c>
      <c r="D46" s="60" t="s">
        <v>97</v>
      </c>
      <c r="E46" s="61" t="s">
        <v>98</v>
      </c>
      <c r="F46" s="66" t="s">
        <v>94</v>
      </c>
      <c r="G46" s="65" t="s">
        <v>125</v>
      </c>
      <c r="H46" s="63" t="s">
        <v>321</v>
      </c>
      <c r="I46" s="64">
        <v>5000</v>
      </c>
    </row>
    <row r="47" spans="1:9" s="35" customFormat="1" ht="16.5" customHeight="1" x14ac:dyDescent="0.25">
      <c r="A47" s="57">
        <v>40</v>
      </c>
      <c r="B47" s="72" t="s">
        <v>383</v>
      </c>
      <c r="C47" s="59" t="s">
        <v>126</v>
      </c>
      <c r="D47" s="60" t="s">
        <v>384</v>
      </c>
      <c r="E47" s="61" t="s">
        <v>379</v>
      </c>
      <c r="F47" s="66" t="s">
        <v>382</v>
      </c>
      <c r="G47" s="65" t="s">
        <v>380</v>
      </c>
      <c r="H47" s="63" t="s">
        <v>381</v>
      </c>
      <c r="I47" s="64">
        <v>12000</v>
      </c>
    </row>
    <row r="48" spans="1:9" s="35" customFormat="1" ht="16.5" customHeight="1" x14ac:dyDescent="0.25">
      <c r="A48" s="57">
        <v>41</v>
      </c>
      <c r="B48" s="72">
        <v>916471</v>
      </c>
      <c r="C48" s="59" t="s">
        <v>247</v>
      </c>
      <c r="D48" s="60" t="s">
        <v>246</v>
      </c>
      <c r="E48" s="61" t="s">
        <v>243</v>
      </c>
      <c r="F48" s="67" t="s">
        <v>236</v>
      </c>
      <c r="G48" s="67" t="s">
        <v>0</v>
      </c>
      <c r="H48" s="63" t="s">
        <v>317</v>
      </c>
      <c r="I48" s="64">
        <v>16000</v>
      </c>
    </row>
    <row r="49" spans="1:14" s="35" customFormat="1" ht="16.5" customHeight="1" x14ac:dyDescent="0.25">
      <c r="A49" s="57">
        <v>42</v>
      </c>
      <c r="B49" s="72" t="s">
        <v>288</v>
      </c>
      <c r="C49" s="59" t="s">
        <v>289</v>
      </c>
      <c r="D49" s="60" t="s">
        <v>290</v>
      </c>
      <c r="E49" s="61" t="s">
        <v>291</v>
      </c>
      <c r="F49" s="67" t="s">
        <v>292</v>
      </c>
      <c r="G49" s="67" t="s">
        <v>293</v>
      </c>
      <c r="H49" s="73" t="s">
        <v>299</v>
      </c>
      <c r="I49" s="64">
        <v>10000</v>
      </c>
    </row>
    <row r="50" spans="1:14" ht="15.75" customHeight="1" x14ac:dyDescent="0.25">
      <c r="A50" s="74"/>
      <c r="B50" s="75"/>
      <c r="C50" s="76"/>
      <c r="D50" s="77"/>
      <c r="E50" s="16"/>
      <c r="F50" s="78"/>
      <c r="G50" s="79"/>
      <c r="H50" s="80"/>
      <c r="I50" s="81">
        <f>SUM(I8:I49)</f>
        <v>309750</v>
      </c>
    </row>
    <row r="51" spans="1:14" ht="15.75" customHeight="1" x14ac:dyDescent="0.25">
      <c r="A51" s="82"/>
      <c r="B51" s="9"/>
      <c r="C51" s="7"/>
      <c r="D51" s="10"/>
      <c r="E51" s="11"/>
      <c r="F51" s="83"/>
      <c r="G51" s="14"/>
      <c r="H51" s="84"/>
      <c r="I51" s="85"/>
    </row>
    <row r="52" spans="1:14" ht="6.75" customHeight="1" x14ac:dyDescent="0.25">
      <c r="A52" s="17"/>
      <c r="B52" s="17"/>
      <c r="C52" s="24"/>
      <c r="D52" s="24"/>
      <c r="E52" s="25"/>
      <c r="F52" s="25"/>
      <c r="G52" s="25"/>
      <c r="H52" s="5"/>
      <c r="I52" s="86"/>
    </row>
    <row r="53" spans="1:14" ht="27" customHeight="1" x14ac:dyDescent="0.25">
      <c r="A53" s="144" t="s">
        <v>214</v>
      </c>
      <c r="B53" s="145"/>
      <c r="C53" s="145"/>
      <c r="D53" s="145"/>
      <c r="E53" s="145"/>
      <c r="F53" s="145"/>
      <c r="G53" s="145"/>
      <c r="H53" s="145"/>
      <c r="I53" s="146"/>
    </row>
    <row r="54" spans="1:14" ht="16.5" x14ac:dyDescent="0.25">
      <c r="A54" s="142" t="s">
        <v>36</v>
      </c>
      <c r="B54" s="142"/>
      <c r="C54" s="142"/>
      <c r="D54" s="142"/>
      <c r="E54" s="142"/>
      <c r="F54" s="142"/>
      <c r="G54" s="142"/>
      <c r="H54" s="142"/>
      <c r="I54" s="142"/>
    </row>
    <row r="55" spans="1:14" x14ac:dyDescent="0.25">
      <c r="A55" s="17"/>
      <c r="B55" s="17"/>
      <c r="C55" s="24"/>
      <c r="D55" s="24"/>
      <c r="E55" s="25"/>
      <c r="F55" s="25"/>
      <c r="G55" s="25"/>
      <c r="H55" s="5"/>
      <c r="I55" s="86"/>
    </row>
    <row r="56" spans="1:14" ht="16.5" x14ac:dyDescent="0.25">
      <c r="A56" s="143" t="s">
        <v>215</v>
      </c>
      <c r="B56" s="143"/>
      <c r="C56" s="143"/>
      <c r="D56" s="143"/>
      <c r="E56" s="143"/>
      <c r="F56" s="143"/>
      <c r="G56" s="143"/>
      <c r="H56" s="143"/>
      <c r="I56" s="143"/>
    </row>
    <row r="57" spans="1:14" ht="16.5" x14ac:dyDescent="0.25">
      <c r="A57" s="141" t="s">
        <v>216</v>
      </c>
      <c r="B57" s="141"/>
      <c r="C57" s="141"/>
      <c r="D57" s="141"/>
      <c r="E57" s="141"/>
      <c r="F57" s="141"/>
      <c r="G57" s="141"/>
      <c r="H57" s="141"/>
      <c r="I57" s="141"/>
    </row>
    <row r="58" spans="1:14" ht="45" customHeight="1" x14ac:dyDescent="0.25">
      <c r="A58" s="53" t="s">
        <v>1</v>
      </c>
      <c r="B58" s="53" t="s">
        <v>26</v>
      </c>
      <c r="C58" s="54" t="s">
        <v>2</v>
      </c>
      <c r="D58" s="55" t="s">
        <v>37</v>
      </c>
      <c r="E58" s="54" t="s">
        <v>3</v>
      </c>
      <c r="F58" s="54" t="s">
        <v>4</v>
      </c>
      <c r="G58" s="54" t="s">
        <v>5</v>
      </c>
      <c r="H58" s="55" t="s">
        <v>27</v>
      </c>
      <c r="I58" s="56" t="s">
        <v>6</v>
      </c>
    </row>
    <row r="59" spans="1:14" x14ac:dyDescent="0.25">
      <c r="A59" s="57">
        <v>43</v>
      </c>
      <c r="B59" s="58">
        <v>84272538</v>
      </c>
      <c r="C59" s="59" t="s">
        <v>120</v>
      </c>
      <c r="D59" s="60" t="s">
        <v>97</v>
      </c>
      <c r="E59" s="61" t="s">
        <v>98</v>
      </c>
      <c r="F59" s="66" t="s">
        <v>51</v>
      </c>
      <c r="G59" s="38" t="s">
        <v>116</v>
      </c>
      <c r="H59" s="87" t="s">
        <v>295</v>
      </c>
      <c r="I59" s="88">
        <v>6500</v>
      </c>
      <c r="J59" s="8"/>
      <c r="K59" s="8"/>
      <c r="L59" s="8"/>
      <c r="M59" s="8"/>
      <c r="N59" s="8"/>
    </row>
    <row r="60" spans="1:14" x14ac:dyDescent="0.25">
      <c r="A60" s="57">
        <v>44</v>
      </c>
      <c r="B60" s="58">
        <v>55111475</v>
      </c>
      <c r="C60" s="59" t="s">
        <v>118</v>
      </c>
      <c r="D60" s="60" t="s">
        <v>97</v>
      </c>
      <c r="E60" s="61" t="s">
        <v>98</v>
      </c>
      <c r="F60" s="66" t="s">
        <v>87</v>
      </c>
      <c r="G60" s="38" t="s">
        <v>116</v>
      </c>
      <c r="H60" s="87" t="s">
        <v>296</v>
      </c>
      <c r="I60" s="88">
        <v>5000</v>
      </c>
      <c r="J60" s="8"/>
      <c r="K60" s="8"/>
      <c r="L60" s="8"/>
      <c r="M60" s="8"/>
      <c r="N60" s="8"/>
    </row>
    <row r="61" spans="1:14" x14ac:dyDescent="0.25">
      <c r="A61" s="89"/>
      <c r="B61" s="75"/>
      <c r="C61" s="76"/>
      <c r="D61" s="77"/>
      <c r="E61" s="16"/>
      <c r="F61" s="78"/>
      <c r="G61" s="79"/>
      <c r="H61" s="125"/>
      <c r="I61" s="90"/>
      <c r="J61" s="8"/>
      <c r="K61" s="8"/>
      <c r="L61" s="8"/>
      <c r="M61" s="8"/>
      <c r="N61" s="8"/>
    </row>
    <row r="62" spans="1:14" x14ac:dyDescent="0.25">
      <c r="A62" s="89"/>
      <c r="B62" s="75"/>
      <c r="C62" s="76"/>
      <c r="D62" s="77"/>
      <c r="E62" s="16"/>
      <c r="F62" s="78"/>
      <c r="G62" s="79"/>
      <c r="H62" s="125"/>
      <c r="I62" s="90"/>
      <c r="J62" s="8"/>
      <c r="K62" s="8"/>
      <c r="L62" s="8"/>
      <c r="M62" s="8"/>
      <c r="N62" s="8"/>
    </row>
    <row r="63" spans="1:14" x14ac:dyDescent="0.25">
      <c r="A63" s="126"/>
      <c r="B63" s="127"/>
      <c r="C63" s="128"/>
      <c r="D63" s="129"/>
      <c r="E63" s="130"/>
      <c r="F63" s="131"/>
      <c r="G63" s="132"/>
      <c r="H63" s="133"/>
      <c r="I63" s="134"/>
      <c r="J63" s="8"/>
      <c r="K63" s="8"/>
      <c r="L63" s="8"/>
      <c r="M63" s="8"/>
      <c r="N63" s="8"/>
    </row>
    <row r="64" spans="1:14" x14ac:dyDescent="0.25">
      <c r="A64" s="57">
        <v>45</v>
      </c>
      <c r="B64" s="58">
        <v>37175890</v>
      </c>
      <c r="C64" s="59" t="s">
        <v>119</v>
      </c>
      <c r="D64" s="60" t="s">
        <v>97</v>
      </c>
      <c r="E64" s="61" t="s">
        <v>98</v>
      </c>
      <c r="F64" s="66" t="s">
        <v>56</v>
      </c>
      <c r="G64" s="38" t="s">
        <v>116</v>
      </c>
      <c r="H64" s="87" t="s">
        <v>318</v>
      </c>
      <c r="I64" s="88">
        <v>4200</v>
      </c>
      <c r="J64" s="8"/>
      <c r="K64" s="8"/>
      <c r="L64" s="8"/>
      <c r="M64" s="8"/>
      <c r="N64" s="8"/>
    </row>
    <row r="65" spans="1:14" x14ac:dyDescent="0.25">
      <c r="A65" s="57">
        <v>46</v>
      </c>
      <c r="B65" s="58">
        <v>50469533</v>
      </c>
      <c r="C65" s="59" t="s">
        <v>256</v>
      </c>
      <c r="D65" s="60" t="s">
        <v>252</v>
      </c>
      <c r="E65" s="61" t="s">
        <v>251</v>
      </c>
      <c r="F65" s="66" t="s">
        <v>13</v>
      </c>
      <c r="G65" s="38" t="s">
        <v>116</v>
      </c>
      <c r="H65" s="87" t="s">
        <v>297</v>
      </c>
      <c r="I65" s="88">
        <v>4700</v>
      </c>
      <c r="J65" s="8"/>
      <c r="K65" s="8"/>
      <c r="L65" s="8"/>
      <c r="M65" s="8"/>
      <c r="N65" s="8"/>
    </row>
    <row r="66" spans="1:14" ht="15.75" customHeight="1" x14ac:dyDescent="0.25">
      <c r="A66" s="57">
        <v>47</v>
      </c>
      <c r="B66" s="72">
        <v>34395725</v>
      </c>
      <c r="C66" s="59" t="s">
        <v>244</v>
      </c>
      <c r="D66" s="60" t="s">
        <v>245</v>
      </c>
      <c r="E66" s="61" t="s">
        <v>240</v>
      </c>
      <c r="F66" s="67" t="s">
        <v>223</v>
      </c>
      <c r="G66" s="67" t="s">
        <v>107</v>
      </c>
      <c r="H66" s="104" t="s">
        <v>352</v>
      </c>
      <c r="I66" s="93">
        <v>5500</v>
      </c>
    </row>
    <row r="67" spans="1:14" ht="15.75" customHeight="1" x14ac:dyDescent="0.25">
      <c r="A67" s="57">
        <v>48</v>
      </c>
      <c r="B67" s="72">
        <v>99713241</v>
      </c>
      <c r="C67" s="59" t="s">
        <v>249</v>
      </c>
      <c r="D67" s="60" t="s">
        <v>248</v>
      </c>
      <c r="E67" s="61" t="s">
        <v>240</v>
      </c>
      <c r="F67" s="67" t="s">
        <v>224</v>
      </c>
      <c r="G67" s="67" t="s">
        <v>107</v>
      </c>
      <c r="H67" s="104" t="s">
        <v>353</v>
      </c>
      <c r="I67" s="93">
        <v>5000</v>
      </c>
    </row>
    <row r="68" spans="1:14" ht="15.75" customHeight="1" x14ac:dyDescent="0.25">
      <c r="A68" s="57">
        <v>49</v>
      </c>
      <c r="B68" s="58">
        <v>3458326</v>
      </c>
      <c r="C68" s="59" t="s">
        <v>138</v>
      </c>
      <c r="D68" s="60" t="s">
        <v>97</v>
      </c>
      <c r="E68" s="61" t="s">
        <v>98</v>
      </c>
      <c r="F68" s="62" t="s">
        <v>72</v>
      </c>
      <c r="G68" s="38" t="s">
        <v>107</v>
      </c>
      <c r="H68" s="104" t="s">
        <v>356</v>
      </c>
      <c r="I68" s="93">
        <v>9500</v>
      </c>
    </row>
    <row r="69" spans="1:14" ht="15.75" customHeight="1" x14ac:dyDescent="0.25">
      <c r="A69" s="57">
        <v>50</v>
      </c>
      <c r="B69" s="109">
        <v>76709299</v>
      </c>
      <c r="C69" s="59" t="s">
        <v>262</v>
      </c>
      <c r="D69" s="91">
        <v>43235</v>
      </c>
      <c r="E69" s="109" t="s">
        <v>263</v>
      </c>
      <c r="F69" s="110" t="s">
        <v>264</v>
      </c>
      <c r="G69" s="38" t="s">
        <v>107</v>
      </c>
      <c r="H69" s="104" t="s">
        <v>385</v>
      </c>
      <c r="I69" s="93">
        <v>12000</v>
      </c>
    </row>
    <row r="70" spans="1:14" ht="15.75" customHeight="1" x14ac:dyDescent="0.25">
      <c r="A70" s="57">
        <v>51</v>
      </c>
      <c r="B70" s="58">
        <v>36678902</v>
      </c>
      <c r="C70" s="59" t="s">
        <v>103</v>
      </c>
      <c r="D70" s="60" t="s">
        <v>97</v>
      </c>
      <c r="E70" s="61" t="s">
        <v>98</v>
      </c>
      <c r="F70" s="62" t="s">
        <v>74</v>
      </c>
      <c r="G70" s="38" t="s">
        <v>107</v>
      </c>
      <c r="H70" s="104" t="s">
        <v>354</v>
      </c>
      <c r="I70" s="93">
        <v>10000</v>
      </c>
    </row>
    <row r="71" spans="1:14" x14ac:dyDescent="0.25">
      <c r="A71" s="57">
        <v>52</v>
      </c>
      <c r="B71" s="58">
        <v>85002135</v>
      </c>
      <c r="C71" s="59" t="s">
        <v>253</v>
      </c>
      <c r="D71" s="60" t="s">
        <v>252</v>
      </c>
      <c r="E71" s="61" t="s">
        <v>251</v>
      </c>
      <c r="F71" s="66" t="s">
        <v>250</v>
      </c>
      <c r="G71" s="38" t="s">
        <v>116</v>
      </c>
      <c r="H71" s="87" t="s">
        <v>298</v>
      </c>
      <c r="I71" s="88">
        <v>4000</v>
      </c>
      <c r="J71" s="8"/>
      <c r="K71" s="8"/>
      <c r="L71" s="8"/>
      <c r="M71" s="8"/>
      <c r="N71" s="8"/>
    </row>
    <row r="72" spans="1:14" x14ac:dyDescent="0.25">
      <c r="A72" s="57">
        <v>53</v>
      </c>
      <c r="B72" s="58">
        <v>90729757</v>
      </c>
      <c r="C72" s="59" t="s">
        <v>170</v>
      </c>
      <c r="D72" s="60" t="s">
        <v>97</v>
      </c>
      <c r="E72" s="61" t="s">
        <v>98</v>
      </c>
      <c r="F72" s="66" t="s">
        <v>89</v>
      </c>
      <c r="G72" s="38" t="s">
        <v>116</v>
      </c>
      <c r="H72" s="87" t="s">
        <v>300</v>
      </c>
      <c r="I72" s="88">
        <v>3500</v>
      </c>
      <c r="J72" s="8"/>
      <c r="K72" s="8"/>
      <c r="L72" s="8"/>
      <c r="M72" s="8"/>
      <c r="N72" s="8"/>
    </row>
    <row r="73" spans="1:14" x14ac:dyDescent="0.25">
      <c r="A73" s="57">
        <v>54</v>
      </c>
      <c r="B73" s="58" t="s">
        <v>373</v>
      </c>
      <c r="C73" s="59" t="s">
        <v>372</v>
      </c>
      <c r="D73" s="60" t="s">
        <v>375</v>
      </c>
      <c r="E73" s="61" t="s">
        <v>374</v>
      </c>
      <c r="F73" s="66" t="s">
        <v>371</v>
      </c>
      <c r="G73" s="38" t="s">
        <v>116</v>
      </c>
      <c r="H73" s="87" t="s">
        <v>376</v>
      </c>
      <c r="I73" s="88">
        <v>3500</v>
      </c>
      <c r="J73" s="8"/>
      <c r="K73" s="8"/>
      <c r="L73" s="8"/>
      <c r="M73" s="8"/>
      <c r="N73" s="8"/>
    </row>
    <row r="74" spans="1:14" x14ac:dyDescent="0.25">
      <c r="A74" s="57">
        <v>55</v>
      </c>
      <c r="B74" s="58">
        <v>72483393</v>
      </c>
      <c r="C74" s="59" t="s">
        <v>117</v>
      </c>
      <c r="D74" s="60" t="s">
        <v>97</v>
      </c>
      <c r="E74" s="61" t="s">
        <v>98</v>
      </c>
      <c r="F74" s="66" t="s">
        <v>12</v>
      </c>
      <c r="G74" s="38" t="s">
        <v>116</v>
      </c>
      <c r="H74" s="87" t="s">
        <v>299</v>
      </c>
      <c r="I74" s="88">
        <v>3200</v>
      </c>
      <c r="J74" s="8"/>
      <c r="K74" s="8"/>
      <c r="L74" s="8"/>
      <c r="M74" s="8"/>
      <c r="N74" s="8"/>
    </row>
    <row r="75" spans="1:14" x14ac:dyDescent="0.25">
      <c r="A75" s="57">
        <v>56</v>
      </c>
      <c r="B75" s="68">
        <v>25515616</v>
      </c>
      <c r="C75" s="59" t="s">
        <v>266</v>
      </c>
      <c r="D75" s="91">
        <v>43217</v>
      </c>
      <c r="E75" s="59" t="s">
        <v>265</v>
      </c>
      <c r="F75" s="92" t="s">
        <v>268</v>
      </c>
      <c r="G75" s="92" t="s">
        <v>8</v>
      </c>
      <c r="H75" s="87" t="s">
        <v>298</v>
      </c>
      <c r="I75" s="93">
        <v>4000</v>
      </c>
      <c r="J75" s="8"/>
      <c r="K75" s="8"/>
      <c r="L75" s="8"/>
      <c r="M75" s="8"/>
      <c r="N75" s="8"/>
    </row>
    <row r="76" spans="1:14" ht="16.5" x14ac:dyDescent="0.25">
      <c r="A76" s="82"/>
      <c r="B76" s="9"/>
      <c r="C76" s="7"/>
      <c r="D76" s="10"/>
      <c r="E76" s="11"/>
      <c r="F76" s="83"/>
      <c r="G76" s="14"/>
      <c r="H76" s="94"/>
      <c r="I76" s="95">
        <f>SUM(I59:I75)</f>
        <v>80600</v>
      </c>
      <c r="J76" s="8"/>
      <c r="K76" s="8"/>
      <c r="L76" s="8"/>
      <c r="M76" s="8"/>
      <c r="N76" s="8"/>
    </row>
    <row r="77" spans="1:14" ht="21.75" customHeight="1" x14ac:dyDescent="0.25">
      <c r="A77" s="96"/>
      <c r="B77" s="4"/>
      <c r="C77" s="4"/>
      <c r="D77" s="4"/>
      <c r="H77" s="4"/>
      <c r="I77" s="4"/>
    </row>
    <row r="78" spans="1:14" ht="21.75" customHeight="1" x14ac:dyDescent="0.25">
      <c r="A78" s="143" t="s">
        <v>220</v>
      </c>
      <c r="B78" s="143"/>
      <c r="C78" s="143"/>
      <c r="D78" s="143"/>
      <c r="E78" s="143"/>
      <c r="F78" s="143"/>
      <c r="G78" s="143"/>
      <c r="H78" s="143"/>
      <c r="I78" s="143"/>
    </row>
    <row r="79" spans="1:14" ht="21.75" customHeight="1" x14ac:dyDescent="0.25">
      <c r="A79" s="141" t="s">
        <v>219</v>
      </c>
      <c r="B79" s="141"/>
      <c r="C79" s="141"/>
      <c r="D79" s="141"/>
      <c r="E79" s="141"/>
      <c r="F79" s="141"/>
      <c r="G79" s="141"/>
      <c r="H79" s="141"/>
      <c r="I79" s="141"/>
    </row>
    <row r="80" spans="1:14" ht="33" x14ac:dyDescent="0.25">
      <c r="A80" s="53" t="s">
        <v>1</v>
      </c>
      <c r="B80" s="53" t="s">
        <v>26</v>
      </c>
      <c r="C80" s="54" t="s">
        <v>2</v>
      </c>
      <c r="D80" s="55" t="s">
        <v>37</v>
      </c>
      <c r="E80" s="54" t="s">
        <v>3</v>
      </c>
      <c r="F80" s="54" t="s">
        <v>4</v>
      </c>
      <c r="G80" s="54" t="s">
        <v>5</v>
      </c>
      <c r="H80" s="55" t="s">
        <v>27</v>
      </c>
      <c r="I80" s="56" t="s">
        <v>6</v>
      </c>
    </row>
    <row r="81" spans="1:9" ht="16.5" x14ac:dyDescent="0.25">
      <c r="A81" s="23">
        <f>+A75+1</f>
        <v>57</v>
      </c>
      <c r="B81" s="58">
        <v>18409466</v>
      </c>
      <c r="C81" s="59" t="s">
        <v>124</v>
      </c>
      <c r="D81" s="60" t="s">
        <v>97</v>
      </c>
      <c r="E81" s="61" t="s">
        <v>98</v>
      </c>
      <c r="F81" s="66" t="s">
        <v>43</v>
      </c>
      <c r="G81" s="38" t="s">
        <v>121</v>
      </c>
      <c r="H81" s="87" t="s">
        <v>301</v>
      </c>
      <c r="I81" s="93">
        <v>9000</v>
      </c>
    </row>
    <row r="82" spans="1:9" ht="16.5" x14ac:dyDescent="0.25">
      <c r="A82" s="23">
        <f>+A81+1</f>
        <v>58</v>
      </c>
      <c r="B82" s="70">
        <v>57256365</v>
      </c>
      <c r="C82" s="59" t="s">
        <v>173</v>
      </c>
      <c r="D82" s="60" t="s">
        <v>97</v>
      </c>
      <c r="E82" s="61" t="s">
        <v>98</v>
      </c>
      <c r="F82" s="62" t="s">
        <v>88</v>
      </c>
      <c r="G82" s="38" t="s">
        <v>121</v>
      </c>
      <c r="H82" s="87" t="s">
        <v>302</v>
      </c>
      <c r="I82" s="93">
        <v>5000</v>
      </c>
    </row>
    <row r="83" spans="1:9" ht="16.5" x14ac:dyDescent="0.25">
      <c r="A83" s="23">
        <f>+A82+1</f>
        <v>59</v>
      </c>
      <c r="B83" s="58">
        <v>5256364</v>
      </c>
      <c r="C83" s="59" t="s">
        <v>122</v>
      </c>
      <c r="D83" s="60" t="s">
        <v>97</v>
      </c>
      <c r="E83" s="61" t="s">
        <v>98</v>
      </c>
      <c r="F83" s="62" t="s">
        <v>22</v>
      </c>
      <c r="G83" s="38" t="s">
        <v>121</v>
      </c>
      <c r="H83" s="87" t="s">
        <v>303</v>
      </c>
      <c r="I83" s="93">
        <v>5000</v>
      </c>
    </row>
    <row r="84" spans="1:9" ht="16.5" x14ac:dyDescent="0.25">
      <c r="A84" s="23">
        <f>+A83+1</f>
        <v>60</v>
      </c>
      <c r="B84" s="58">
        <v>41864050</v>
      </c>
      <c r="C84" s="59" t="s">
        <v>123</v>
      </c>
      <c r="D84" s="60" t="s">
        <v>97</v>
      </c>
      <c r="E84" s="61" t="s">
        <v>98</v>
      </c>
      <c r="F84" s="62" t="s">
        <v>90</v>
      </c>
      <c r="G84" s="38" t="s">
        <v>121</v>
      </c>
      <c r="H84" s="87" t="s">
        <v>320</v>
      </c>
      <c r="I84" s="93">
        <v>3500</v>
      </c>
    </row>
    <row r="85" spans="1:9" ht="16.5" x14ac:dyDescent="0.25">
      <c r="A85" s="96"/>
      <c r="B85" s="97"/>
      <c r="C85" s="97"/>
      <c r="D85" s="97"/>
      <c r="E85" s="97"/>
      <c r="F85" s="97"/>
      <c r="G85" s="97"/>
      <c r="H85" s="94"/>
      <c r="I85" s="98">
        <f>SUM(I81:I84)</f>
        <v>22500</v>
      </c>
    </row>
    <row r="86" spans="1:9" ht="16.5" x14ac:dyDescent="0.25">
      <c r="A86" s="96"/>
      <c r="B86" s="4"/>
      <c r="C86" s="4"/>
      <c r="D86" s="4"/>
      <c r="H86" s="4"/>
      <c r="I86" s="4"/>
    </row>
    <row r="87" spans="1:9" ht="21.75" customHeight="1" x14ac:dyDescent="0.25">
      <c r="A87" s="96"/>
      <c r="B87" s="4"/>
      <c r="C87" s="4"/>
      <c r="D87" s="4"/>
      <c r="H87" s="4"/>
      <c r="I87" s="4"/>
    </row>
    <row r="88" spans="1:9" ht="21.75" customHeight="1" x14ac:dyDescent="0.25">
      <c r="A88" s="96"/>
      <c r="B88" s="4"/>
      <c r="C88" s="4"/>
      <c r="D88" s="4"/>
      <c r="H88" s="4"/>
      <c r="I88" s="4"/>
    </row>
    <row r="89" spans="1:9" ht="16.5" x14ac:dyDescent="0.25">
      <c r="A89" s="143" t="s">
        <v>218</v>
      </c>
      <c r="B89" s="143"/>
      <c r="C89" s="143"/>
      <c r="D89" s="143"/>
      <c r="E89" s="143"/>
      <c r="F89" s="143"/>
      <c r="G89" s="143"/>
      <c r="H89" s="143"/>
      <c r="I89" s="143"/>
    </row>
    <row r="90" spans="1:9" ht="15.75" customHeight="1" x14ac:dyDescent="0.25">
      <c r="A90" s="141" t="s">
        <v>217</v>
      </c>
      <c r="B90" s="141"/>
      <c r="C90" s="141"/>
      <c r="D90" s="141"/>
      <c r="E90" s="141"/>
      <c r="F90" s="141"/>
      <c r="G90" s="141"/>
      <c r="H90" s="141"/>
      <c r="I90" s="141"/>
    </row>
    <row r="91" spans="1:9" ht="26.25" customHeight="1" x14ac:dyDescent="0.25">
      <c r="A91" s="53" t="s">
        <v>1</v>
      </c>
      <c r="B91" s="53" t="s">
        <v>26</v>
      </c>
      <c r="C91" s="54" t="s">
        <v>2</v>
      </c>
      <c r="D91" s="55" t="s">
        <v>37</v>
      </c>
      <c r="E91" s="54" t="s">
        <v>3</v>
      </c>
      <c r="F91" s="54" t="s">
        <v>4</v>
      </c>
      <c r="G91" s="54" t="s">
        <v>5</v>
      </c>
      <c r="H91" s="55" t="s">
        <v>27</v>
      </c>
      <c r="I91" s="56" t="s">
        <v>6</v>
      </c>
    </row>
    <row r="92" spans="1:9" ht="15.75" customHeight="1" x14ac:dyDescent="0.25">
      <c r="A92" s="57">
        <f>+A84+1</f>
        <v>61</v>
      </c>
      <c r="B92" s="58">
        <v>85457167</v>
      </c>
      <c r="C92" s="59" t="s">
        <v>162</v>
      </c>
      <c r="D92" s="60" t="s">
        <v>97</v>
      </c>
      <c r="E92" s="61" t="s">
        <v>98</v>
      </c>
      <c r="F92" s="66" t="s">
        <v>46</v>
      </c>
      <c r="G92" s="99" t="s">
        <v>15</v>
      </c>
      <c r="H92" s="87" t="s">
        <v>304</v>
      </c>
      <c r="I92" s="93">
        <v>6000</v>
      </c>
    </row>
    <row r="93" spans="1:9" x14ac:dyDescent="0.25">
      <c r="A93" s="57">
        <f>+A92+1</f>
        <v>62</v>
      </c>
      <c r="B93" s="58">
        <v>31586201</v>
      </c>
      <c r="C93" s="59" t="s">
        <v>161</v>
      </c>
      <c r="D93" s="60" t="s">
        <v>97</v>
      </c>
      <c r="E93" s="61" t="s">
        <v>98</v>
      </c>
      <c r="F93" s="66" t="s">
        <v>10</v>
      </c>
      <c r="G93" s="99" t="s">
        <v>15</v>
      </c>
      <c r="H93" s="87" t="s">
        <v>305</v>
      </c>
      <c r="I93" s="93">
        <v>5000</v>
      </c>
    </row>
    <row r="94" spans="1:9" x14ac:dyDescent="0.25">
      <c r="A94" s="57">
        <f>+A93+1</f>
        <v>63</v>
      </c>
      <c r="B94" s="58">
        <v>12319570</v>
      </c>
      <c r="C94" s="59" t="s">
        <v>101</v>
      </c>
      <c r="D94" s="60" t="s">
        <v>97</v>
      </c>
      <c r="E94" s="61" t="s">
        <v>98</v>
      </c>
      <c r="F94" s="62" t="s">
        <v>16</v>
      </c>
      <c r="G94" s="99" t="s">
        <v>15</v>
      </c>
      <c r="H94" s="87" t="s">
        <v>306</v>
      </c>
      <c r="I94" s="93">
        <v>10500</v>
      </c>
    </row>
    <row r="95" spans="1:9" x14ac:dyDescent="0.25">
      <c r="A95" s="57">
        <f>+A94+1</f>
        <v>64</v>
      </c>
      <c r="B95" s="58">
        <v>41686225</v>
      </c>
      <c r="C95" s="59" t="s">
        <v>257</v>
      </c>
      <c r="D95" s="60" t="s">
        <v>245</v>
      </c>
      <c r="E95" s="61" t="s">
        <v>240</v>
      </c>
      <c r="F95" s="62" t="s">
        <v>269</v>
      </c>
      <c r="G95" s="99" t="s">
        <v>15</v>
      </c>
      <c r="H95" s="87" t="s">
        <v>307</v>
      </c>
      <c r="I95" s="93">
        <v>10000</v>
      </c>
    </row>
    <row r="96" spans="1:9" x14ac:dyDescent="0.25">
      <c r="A96" s="57">
        <f>+A95+1</f>
        <v>65</v>
      </c>
      <c r="B96" s="59">
        <v>24984825</v>
      </c>
      <c r="C96" s="59" t="s">
        <v>242</v>
      </c>
      <c r="D96" s="60" t="s">
        <v>245</v>
      </c>
      <c r="E96" s="61" t="s">
        <v>240</v>
      </c>
      <c r="F96" s="62" t="s">
        <v>272</v>
      </c>
      <c r="G96" s="99" t="s">
        <v>15</v>
      </c>
      <c r="H96" s="87" t="s">
        <v>308</v>
      </c>
      <c r="I96" s="93">
        <v>8000</v>
      </c>
    </row>
    <row r="97" spans="1:9" ht="15.75" customHeight="1" x14ac:dyDescent="0.25">
      <c r="A97" s="57">
        <f>+A96+1</f>
        <v>66</v>
      </c>
      <c r="B97" s="58">
        <v>56321538</v>
      </c>
      <c r="C97" s="59" t="s">
        <v>163</v>
      </c>
      <c r="D97" s="60" t="s">
        <v>97</v>
      </c>
      <c r="E97" s="61" t="s">
        <v>98</v>
      </c>
      <c r="F97" s="62" t="s">
        <v>76</v>
      </c>
      <c r="G97" s="99" t="s">
        <v>15</v>
      </c>
      <c r="H97" s="87" t="s">
        <v>309</v>
      </c>
      <c r="I97" s="93">
        <v>8000</v>
      </c>
    </row>
    <row r="98" spans="1:9" ht="15.75" customHeight="1" x14ac:dyDescent="0.25">
      <c r="A98" s="96"/>
      <c r="B98" s="100"/>
      <c r="C98" s="100"/>
      <c r="D98" s="100"/>
      <c r="E98" s="100"/>
      <c r="F98" s="100"/>
      <c r="G98" s="100"/>
      <c r="H98" s="101"/>
      <c r="I98" s="102">
        <f>SUM(I92:I97)</f>
        <v>47500</v>
      </c>
    </row>
    <row r="99" spans="1:9" ht="15.75" customHeight="1" x14ac:dyDescent="0.25">
      <c r="A99" s="96"/>
      <c r="B99" s="47"/>
      <c r="C99" s="47"/>
      <c r="D99" s="47"/>
      <c r="E99" s="47"/>
      <c r="F99" s="47"/>
      <c r="G99" s="47"/>
      <c r="H99" s="84"/>
      <c r="I99" s="103"/>
    </row>
    <row r="100" spans="1:9" ht="15.75" customHeight="1" x14ac:dyDescent="0.25">
      <c r="A100" s="96"/>
      <c r="B100" s="47"/>
      <c r="C100" s="47"/>
      <c r="D100" s="47"/>
      <c r="E100" s="47"/>
      <c r="F100" s="47"/>
      <c r="G100" s="47"/>
      <c r="H100" s="84"/>
      <c r="I100" s="103"/>
    </row>
    <row r="101" spans="1:9" ht="15.75" customHeight="1" x14ac:dyDescent="0.25">
      <c r="A101" s="96"/>
      <c r="B101" s="47"/>
      <c r="C101" s="47"/>
      <c r="D101" s="47"/>
      <c r="E101" s="47"/>
      <c r="F101" s="47"/>
      <c r="G101" s="47"/>
      <c r="H101" s="84"/>
      <c r="I101" s="103"/>
    </row>
    <row r="102" spans="1:9" ht="15.75" customHeight="1" x14ac:dyDescent="0.25">
      <c r="A102" s="143" t="s">
        <v>228</v>
      </c>
      <c r="B102" s="143"/>
      <c r="C102" s="143"/>
      <c r="D102" s="143"/>
      <c r="E102" s="143"/>
      <c r="F102" s="143"/>
      <c r="G102" s="143"/>
      <c r="H102" s="143"/>
      <c r="I102" s="143"/>
    </row>
    <row r="103" spans="1:9" ht="15.75" customHeight="1" x14ac:dyDescent="0.25">
      <c r="A103" s="141" t="s">
        <v>227</v>
      </c>
      <c r="B103" s="141"/>
      <c r="C103" s="141"/>
      <c r="D103" s="141"/>
      <c r="E103" s="141"/>
      <c r="F103" s="141"/>
      <c r="G103" s="141"/>
      <c r="H103" s="141"/>
      <c r="I103" s="141"/>
    </row>
    <row r="104" spans="1:9" ht="33.75" customHeight="1" x14ac:dyDescent="0.25">
      <c r="A104" s="53" t="s">
        <v>1</v>
      </c>
      <c r="B104" s="53" t="s">
        <v>26</v>
      </c>
      <c r="C104" s="54" t="s">
        <v>2</v>
      </c>
      <c r="D104" s="55" t="s">
        <v>37</v>
      </c>
      <c r="E104" s="54" t="s">
        <v>3</v>
      </c>
      <c r="F104" s="54" t="s">
        <v>4</v>
      </c>
      <c r="G104" s="54" t="s">
        <v>5</v>
      </c>
      <c r="H104" s="55" t="s">
        <v>294</v>
      </c>
      <c r="I104" s="56" t="s">
        <v>6</v>
      </c>
    </row>
    <row r="105" spans="1:9" ht="15.75" customHeight="1" x14ac:dyDescent="0.25">
      <c r="A105" s="57">
        <f>+A97+1</f>
        <v>67</v>
      </c>
      <c r="B105" s="58">
        <v>41151186</v>
      </c>
      <c r="C105" s="59" t="s">
        <v>158</v>
      </c>
      <c r="D105" s="60" t="s">
        <v>97</v>
      </c>
      <c r="E105" s="61" t="s">
        <v>98</v>
      </c>
      <c r="F105" s="62" t="s">
        <v>53</v>
      </c>
      <c r="G105" s="38" t="s">
        <v>229</v>
      </c>
      <c r="H105" s="104"/>
      <c r="I105" s="88">
        <v>4000</v>
      </c>
    </row>
    <row r="106" spans="1:9" ht="15.75" customHeight="1" x14ac:dyDescent="0.25">
      <c r="A106" s="57">
        <f>+A105+1</f>
        <v>68</v>
      </c>
      <c r="B106" s="58">
        <v>77648064</v>
      </c>
      <c r="C106" s="59" t="s">
        <v>155</v>
      </c>
      <c r="D106" s="60" t="s">
        <v>97</v>
      </c>
      <c r="E106" s="61" t="s">
        <v>98</v>
      </c>
      <c r="F106" s="66" t="s">
        <v>60</v>
      </c>
      <c r="G106" s="38" t="s">
        <v>229</v>
      </c>
      <c r="H106" s="104" t="s">
        <v>319</v>
      </c>
      <c r="I106" s="88">
        <v>4000</v>
      </c>
    </row>
    <row r="107" spans="1:9" ht="15.75" customHeight="1" x14ac:dyDescent="0.25">
      <c r="A107" s="96"/>
      <c r="B107" s="105"/>
      <c r="C107" s="105"/>
      <c r="D107" s="105"/>
      <c r="E107" s="105"/>
      <c r="F107" s="105"/>
      <c r="G107" s="105"/>
      <c r="H107" s="80"/>
      <c r="I107" s="106">
        <f>SUM(I105:I106)</f>
        <v>8000</v>
      </c>
    </row>
    <row r="108" spans="1:9" ht="15.75" customHeight="1" x14ac:dyDescent="0.25">
      <c r="A108" s="96"/>
      <c r="B108" s="47"/>
      <c r="C108" s="47"/>
      <c r="D108" s="47"/>
      <c r="E108" s="47"/>
      <c r="F108" s="47"/>
      <c r="G108" s="47"/>
      <c r="H108" s="84"/>
      <c r="I108" s="103"/>
    </row>
    <row r="109" spans="1:9" ht="15.75" customHeight="1" x14ac:dyDescent="0.25">
      <c r="A109" s="96"/>
      <c r="B109" s="47"/>
      <c r="C109" s="47"/>
      <c r="D109" s="47"/>
      <c r="E109" s="47"/>
      <c r="F109" s="47"/>
      <c r="G109" s="47"/>
      <c r="H109" s="4"/>
      <c r="I109" s="4"/>
    </row>
    <row r="110" spans="1:9" ht="15" customHeight="1" x14ac:dyDescent="0.25">
      <c r="A110" s="143" t="s">
        <v>222</v>
      </c>
      <c r="B110" s="143"/>
      <c r="C110" s="143"/>
      <c r="D110" s="143"/>
      <c r="E110" s="143"/>
      <c r="F110" s="143"/>
      <c r="G110" s="143"/>
      <c r="H110" s="143"/>
      <c r="I110" s="143"/>
    </row>
    <row r="111" spans="1:9" ht="15.75" customHeight="1" x14ac:dyDescent="0.25">
      <c r="A111" s="141" t="s">
        <v>221</v>
      </c>
      <c r="B111" s="141"/>
      <c r="C111" s="141"/>
      <c r="D111" s="141"/>
      <c r="E111" s="141"/>
      <c r="F111" s="141"/>
      <c r="G111" s="141"/>
      <c r="H111" s="141"/>
      <c r="I111" s="141"/>
    </row>
    <row r="112" spans="1:9" ht="32.25" customHeight="1" x14ac:dyDescent="0.25">
      <c r="A112" s="53" t="s">
        <v>1</v>
      </c>
      <c r="B112" s="53" t="s">
        <v>26</v>
      </c>
      <c r="C112" s="54" t="s">
        <v>2</v>
      </c>
      <c r="D112" s="55" t="s">
        <v>37</v>
      </c>
      <c r="E112" s="54" t="s">
        <v>3</v>
      </c>
      <c r="F112" s="54" t="s">
        <v>4</v>
      </c>
      <c r="G112" s="54" t="s">
        <v>5</v>
      </c>
      <c r="H112" s="55" t="s">
        <v>27</v>
      </c>
      <c r="I112" s="56" t="s">
        <v>6</v>
      </c>
    </row>
    <row r="113" spans="1:9" ht="15.75" customHeight="1" x14ac:dyDescent="0.25">
      <c r="A113" s="57">
        <f>+A106+1</f>
        <v>69</v>
      </c>
      <c r="B113" s="72">
        <v>78720362</v>
      </c>
      <c r="C113" s="59" t="s">
        <v>135</v>
      </c>
      <c r="D113" s="60" t="s">
        <v>97</v>
      </c>
      <c r="E113" s="61" t="s">
        <v>98</v>
      </c>
      <c r="F113" s="62" t="s">
        <v>93</v>
      </c>
      <c r="G113" s="65" t="s">
        <v>132</v>
      </c>
      <c r="H113" s="87"/>
      <c r="I113" s="88">
        <v>6500</v>
      </c>
    </row>
    <row r="114" spans="1:9" ht="15.75" customHeight="1" x14ac:dyDescent="0.25">
      <c r="A114" s="57">
        <f t="shared" ref="A114:A119" si="0">+A113+1</f>
        <v>70</v>
      </c>
      <c r="B114" s="72">
        <v>51591553</v>
      </c>
      <c r="C114" s="59" t="s">
        <v>136</v>
      </c>
      <c r="D114" s="60" t="s">
        <v>97</v>
      </c>
      <c r="E114" s="61" t="s">
        <v>98</v>
      </c>
      <c r="F114" s="66" t="s">
        <v>11</v>
      </c>
      <c r="G114" s="65" t="s">
        <v>132</v>
      </c>
      <c r="H114" s="87" t="s">
        <v>351</v>
      </c>
      <c r="I114" s="88">
        <v>5000</v>
      </c>
    </row>
    <row r="115" spans="1:9" ht="15.75" customHeight="1" x14ac:dyDescent="0.25">
      <c r="A115" s="57">
        <f t="shared" si="0"/>
        <v>71</v>
      </c>
      <c r="B115" s="72">
        <v>93752490</v>
      </c>
      <c r="C115" s="59" t="s">
        <v>284</v>
      </c>
      <c r="D115" s="60" t="s">
        <v>285</v>
      </c>
      <c r="E115" s="61" t="s">
        <v>277</v>
      </c>
      <c r="F115" s="67" t="s">
        <v>286</v>
      </c>
      <c r="G115" s="65" t="s">
        <v>132</v>
      </c>
      <c r="H115" s="87" t="s">
        <v>357</v>
      </c>
      <c r="I115" s="88">
        <v>4200</v>
      </c>
    </row>
    <row r="116" spans="1:9" ht="15.75" customHeight="1" x14ac:dyDescent="0.25">
      <c r="A116" s="57">
        <f t="shared" si="0"/>
        <v>72</v>
      </c>
      <c r="B116" s="72">
        <v>49697617</v>
      </c>
      <c r="C116" s="59" t="s">
        <v>279</v>
      </c>
      <c r="D116" s="60" t="s">
        <v>285</v>
      </c>
      <c r="E116" s="61" t="s">
        <v>277</v>
      </c>
      <c r="F116" s="67" t="s">
        <v>287</v>
      </c>
      <c r="G116" s="65" t="s">
        <v>132</v>
      </c>
      <c r="H116" s="87" t="s">
        <v>360</v>
      </c>
      <c r="I116" s="88">
        <v>4200</v>
      </c>
    </row>
    <row r="117" spans="1:9" ht="15.75" customHeight="1" x14ac:dyDescent="0.25">
      <c r="A117" s="57">
        <f t="shared" si="0"/>
        <v>73</v>
      </c>
      <c r="B117" s="72">
        <v>41524829</v>
      </c>
      <c r="C117" s="59" t="s">
        <v>134</v>
      </c>
      <c r="D117" s="60" t="s">
        <v>97</v>
      </c>
      <c r="E117" s="61" t="s">
        <v>98</v>
      </c>
      <c r="F117" s="66" t="s">
        <v>95</v>
      </c>
      <c r="G117" s="65" t="s">
        <v>132</v>
      </c>
      <c r="H117" s="87" t="s">
        <v>359</v>
      </c>
      <c r="I117" s="88">
        <v>4200</v>
      </c>
    </row>
    <row r="118" spans="1:9" ht="15.75" customHeight="1" x14ac:dyDescent="0.25">
      <c r="A118" s="57">
        <f t="shared" si="0"/>
        <v>74</v>
      </c>
      <c r="B118" s="72">
        <v>99585405</v>
      </c>
      <c r="C118" s="59" t="s">
        <v>261</v>
      </c>
      <c r="D118" s="60" t="s">
        <v>260</v>
      </c>
      <c r="E118" s="61" t="s">
        <v>259</v>
      </c>
      <c r="F118" s="66" t="s">
        <v>258</v>
      </c>
      <c r="G118" s="65" t="s">
        <v>132</v>
      </c>
      <c r="H118" s="87" t="s">
        <v>357</v>
      </c>
      <c r="I118" s="88">
        <v>4300</v>
      </c>
    </row>
    <row r="119" spans="1:9" ht="15.75" customHeight="1" x14ac:dyDescent="0.25">
      <c r="A119" s="57">
        <f t="shared" si="0"/>
        <v>75</v>
      </c>
      <c r="B119" s="72">
        <v>67151698</v>
      </c>
      <c r="C119" s="59" t="s">
        <v>133</v>
      </c>
      <c r="D119" s="60" t="s">
        <v>97</v>
      </c>
      <c r="E119" s="61" t="s">
        <v>98</v>
      </c>
      <c r="F119" s="66" t="s">
        <v>48</v>
      </c>
      <c r="G119" s="65" t="s">
        <v>132</v>
      </c>
      <c r="H119" s="87" t="s">
        <v>358</v>
      </c>
      <c r="I119" s="88">
        <v>4000</v>
      </c>
    </row>
    <row r="120" spans="1:9" ht="15.75" customHeight="1" x14ac:dyDescent="0.25">
      <c r="A120" s="96"/>
      <c r="B120" s="47"/>
      <c r="C120" s="47"/>
      <c r="D120" s="47"/>
      <c r="E120" s="47"/>
      <c r="F120" s="47"/>
      <c r="G120" s="47"/>
      <c r="H120" s="94"/>
      <c r="I120" s="107">
        <f>SUM(I113:I119)</f>
        <v>32400</v>
      </c>
    </row>
    <row r="121" spans="1:9" ht="15.75" customHeight="1" x14ac:dyDescent="0.25">
      <c r="A121" s="96"/>
      <c r="B121" s="47"/>
      <c r="C121" s="47"/>
      <c r="D121" s="47"/>
      <c r="E121" s="47"/>
      <c r="F121" s="47"/>
      <c r="G121" s="47"/>
      <c r="H121" s="84"/>
      <c r="I121" s="108"/>
    </row>
    <row r="122" spans="1:9" ht="30" customHeight="1" x14ac:dyDescent="0.25">
      <c r="A122" s="143" t="s">
        <v>270</v>
      </c>
      <c r="B122" s="143"/>
      <c r="C122" s="143"/>
      <c r="D122" s="143"/>
      <c r="E122" s="143"/>
      <c r="F122" s="143"/>
      <c r="G122" s="143"/>
      <c r="H122" s="143"/>
      <c r="I122" s="143"/>
    </row>
    <row r="123" spans="1:9" ht="15.75" customHeight="1" x14ac:dyDescent="0.25">
      <c r="A123" s="141" t="s">
        <v>267</v>
      </c>
      <c r="B123" s="141"/>
      <c r="C123" s="141"/>
      <c r="D123" s="141"/>
      <c r="E123" s="141"/>
      <c r="F123" s="141"/>
      <c r="G123" s="141"/>
      <c r="H123" s="141"/>
      <c r="I123" s="141"/>
    </row>
    <row r="124" spans="1:9" ht="15.75" customHeight="1" x14ac:dyDescent="0.25">
      <c r="A124" s="53" t="s">
        <v>1</v>
      </c>
      <c r="B124" s="53" t="s">
        <v>26</v>
      </c>
      <c r="C124" s="54" t="s">
        <v>2</v>
      </c>
      <c r="D124" s="55" t="s">
        <v>37</v>
      </c>
      <c r="E124" s="54" t="s">
        <v>3</v>
      </c>
      <c r="F124" s="54" t="s">
        <v>4</v>
      </c>
      <c r="G124" s="54" t="s">
        <v>5</v>
      </c>
      <c r="H124" s="55" t="s">
        <v>27</v>
      </c>
      <c r="I124" s="56" t="s">
        <v>6</v>
      </c>
    </row>
    <row r="125" spans="1:9" ht="15.75" customHeight="1" x14ac:dyDescent="0.25">
      <c r="A125" s="57">
        <v>76</v>
      </c>
      <c r="B125" s="58">
        <v>47433728</v>
      </c>
      <c r="C125" s="59" t="s">
        <v>115</v>
      </c>
      <c r="D125" s="60" t="s">
        <v>97</v>
      </c>
      <c r="E125" s="61" t="s">
        <v>98</v>
      </c>
      <c r="F125" s="66" t="s">
        <v>44</v>
      </c>
      <c r="G125" s="38" t="s">
        <v>107</v>
      </c>
      <c r="H125" s="104" t="s">
        <v>355</v>
      </c>
      <c r="I125" s="93">
        <v>8000</v>
      </c>
    </row>
    <row r="126" spans="1:9" ht="15.75" customHeight="1" x14ac:dyDescent="0.25">
      <c r="A126" s="17"/>
      <c r="B126" s="17"/>
      <c r="C126" s="24"/>
      <c r="D126" s="24"/>
      <c r="E126" s="25"/>
      <c r="F126" s="25"/>
      <c r="G126" s="25"/>
      <c r="H126" s="94"/>
      <c r="I126" s="95">
        <f>SUM(I125:I125)</f>
        <v>8000</v>
      </c>
    </row>
    <row r="127" spans="1:9" ht="15.75" customHeight="1" x14ac:dyDescent="0.25">
      <c r="A127" s="17"/>
      <c r="B127" s="17"/>
      <c r="C127" s="24"/>
      <c r="D127" s="24"/>
      <c r="E127" s="25"/>
      <c r="F127" s="25"/>
      <c r="G127" s="25"/>
      <c r="H127" s="84"/>
      <c r="I127" s="85"/>
    </row>
    <row r="128" spans="1:9" ht="15.75" customHeight="1" x14ac:dyDescent="0.25">
      <c r="A128" s="17"/>
      <c r="B128" s="17"/>
      <c r="C128" s="24"/>
      <c r="D128" s="24"/>
      <c r="E128" s="25"/>
      <c r="F128" s="25"/>
      <c r="G128" s="25"/>
      <c r="H128" s="84"/>
      <c r="I128" s="85"/>
    </row>
    <row r="129" spans="1:15" ht="15.75" customHeight="1" x14ac:dyDescent="0.25">
      <c r="A129" s="17"/>
      <c r="B129" s="17"/>
      <c r="C129" s="24"/>
      <c r="D129" s="24"/>
      <c r="E129" s="25"/>
      <c r="F129" s="25"/>
      <c r="G129" s="25"/>
      <c r="H129" s="84"/>
      <c r="I129" s="85"/>
    </row>
    <row r="130" spans="1:15" ht="16.5" x14ac:dyDescent="0.25">
      <c r="A130" s="9"/>
      <c r="B130" s="9"/>
      <c r="C130" s="10"/>
      <c r="D130" s="10"/>
      <c r="E130" s="11"/>
      <c r="F130" s="12"/>
      <c r="G130" s="12"/>
      <c r="H130" s="84"/>
      <c r="I130" s="111"/>
    </row>
    <row r="131" spans="1:15" ht="20.25" x14ac:dyDescent="0.25">
      <c r="A131" s="144" t="s">
        <v>230</v>
      </c>
      <c r="B131" s="145"/>
      <c r="C131" s="145"/>
      <c r="D131" s="145"/>
      <c r="E131" s="145"/>
      <c r="F131" s="145"/>
      <c r="G131" s="145"/>
      <c r="H131" s="145"/>
      <c r="I131" s="146"/>
    </row>
    <row r="132" spans="1:15" ht="16.5" x14ac:dyDescent="0.25">
      <c r="A132" s="142" t="s">
        <v>35</v>
      </c>
      <c r="B132" s="142"/>
      <c r="C132" s="142"/>
      <c r="D132" s="142"/>
      <c r="E132" s="142"/>
      <c r="F132" s="142"/>
      <c r="G132" s="142"/>
      <c r="H132" s="142"/>
      <c r="I132" s="142"/>
    </row>
    <row r="133" spans="1:15" ht="16.5" x14ac:dyDescent="0.25">
      <c r="A133" s="9"/>
      <c r="B133" s="9"/>
      <c r="C133" s="10"/>
      <c r="D133" s="10"/>
      <c r="E133" s="11"/>
      <c r="F133" s="12"/>
      <c r="G133" s="12"/>
      <c r="H133" s="84"/>
      <c r="I133" s="111"/>
    </row>
    <row r="134" spans="1:15" ht="20.25" customHeight="1" x14ac:dyDescent="0.25">
      <c r="A134" s="9"/>
      <c r="B134" s="9"/>
      <c r="C134" s="10"/>
      <c r="D134" s="10"/>
      <c r="E134" s="11"/>
      <c r="F134" s="12"/>
      <c r="G134" s="12"/>
      <c r="H134" s="12"/>
      <c r="I134" s="112"/>
      <c r="J134" s="15"/>
      <c r="K134" s="15"/>
      <c r="L134" s="15"/>
      <c r="M134" s="15"/>
      <c r="N134" s="15"/>
      <c r="O134" s="15"/>
    </row>
    <row r="135" spans="1:15" ht="27" customHeight="1" x14ac:dyDescent="0.25">
      <c r="A135" s="135" t="s">
        <v>233</v>
      </c>
      <c r="B135" s="135"/>
      <c r="C135" s="135"/>
      <c r="D135" s="135"/>
      <c r="E135" s="135"/>
      <c r="F135" s="135"/>
      <c r="G135" s="135"/>
      <c r="H135" s="135"/>
      <c r="I135" s="135"/>
    </row>
    <row r="136" spans="1:15" ht="15.75" customHeight="1" x14ac:dyDescent="0.25">
      <c r="A136" s="138" t="s">
        <v>232</v>
      </c>
      <c r="B136" s="138"/>
      <c r="C136" s="138"/>
      <c r="D136" s="138"/>
      <c r="E136" s="138"/>
      <c r="F136" s="138"/>
      <c r="G136" s="138"/>
      <c r="H136" s="138"/>
      <c r="I136" s="138"/>
    </row>
    <row r="137" spans="1:15" ht="15.75" customHeight="1" x14ac:dyDescent="0.25">
      <c r="A137" s="113" t="s">
        <v>1</v>
      </c>
      <c r="B137" s="113" t="s">
        <v>26</v>
      </c>
      <c r="C137" s="114" t="s">
        <v>2</v>
      </c>
      <c r="D137" s="115" t="s">
        <v>37</v>
      </c>
      <c r="E137" s="114" t="s">
        <v>3</v>
      </c>
      <c r="F137" s="114" t="s">
        <v>4</v>
      </c>
      <c r="G137" s="114" t="s">
        <v>5</v>
      </c>
      <c r="H137" s="55" t="s">
        <v>27</v>
      </c>
      <c r="I137" s="116" t="s">
        <v>6</v>
      </c>
    </row>
    <row r="138" spans="1:15" ht="16.5" customHeight="1" x14ac:dyDescent="0.25">
      <c r="A138" s="117">
        <f>+A125+1</f>
        <v>77</v>
      </c>
      <c r="B138" s="72">
        <v>10202528</v>
      </c>
      <c r="C138" s="59" t="s">
        <v>141</v>
      </c>
      <c r="D138" s="60" t="s">
        <v>97</v>
      </c>
      <c r="E138" s="61" t="s">
        <v>98</v>
      </c>
      <c r="F138" s="62" t="s">
        <v>96</v>
      </c>
      <c r="G138" s="65" t="s">
        <v>184</v>
      </c>
      <c r="H138" s="104" t="s">
        <v>361</v>
      </c>
      <c r="I138" s="93">
        <v>10000</v>
      </c>
    </row>
    <row r="139" spans="1:15" ht="16.5" customHeight="1" x14ac:dyDescent="0.25">
      <c r="A139" s="117">
        <f>+A138+1</f>
        <v>78</v>
      </c>
      <c r="B139" s="72">
        <v>90082478</v>
      </c>
      <c r="C139" s="59" t="s">
        <v>139</v>
      </c>
      <c r="D139" s="60" t="s">
        <v>97</v>
      </c>
      <c r="E139" s="61" t="s">
        <v>98</v>
      </c>
      <c r="F139" s="66" t="s">
        <v>47</v>
      </c>
      <c r="G139" s="65" t="s">
        <v>184</v>
      </c>
      <c r="H139" s="104" t="s">
        <v>362</v>
      </c>
      <c r="I139" s="93">
        <v>4000</v>
      </c>
    </row>
    <row r="140" spans="1:15" x14ac:dyDescent="0.25">
      <c r="A140" s="117">
        <f>+A139+1</f>
        <v>79</v>
      </c>
      <c r="B140" s="58">
        <v>16930177</v>
      </c>
      <c r="C140" s="59" t="s">
        <v>142</v>
      </c>
      <c r="D140" s="60" t="s">
        <v>97</v>
      </c>
      <c r="E140" s="61" t="s">
        <v>98</v>
      </c>
      <c r="F140" s="66" t="s">
        <v>85</v>
      </c>
      <c r="G140" s="65" t="s">
        <v>271</v>
      </c>
      <c r="H140" s="104" t="s">
        <v>386</v>
      </c>
      <c r="I140" s="93">
        <v>7500</v>
      </c>
    </row>
    <row r="141" spans="1:15" ht="15.75" customHeight="1" x14ac:dyDescent="0.25">
      <c r="A141" s="117">
        <f>+A140+1</f>
        <v>80</v>
      </c>
      <c r="B141" s="58">
        <v>41864077</v>
      </c>
      <c r="C141" s="59" t="s">
        <v>140</v>
      </c>
      <c r="D141" s="60" t="s">
        <v>97</v>
      </c>
      <c r="E141" s="61" t="s">
        <v>98</v>
      </c>
      <c r="F141" s="66" t="s">
        <v>58</v>
      </c>
      <c r="G141" s="65" t="s">
        <v>184</v>
      </c>
      <c r="H141" s="104" t="s">
        <v>364</v>
      </c>
      <c r="I141" s="93">
        <v>6000</v>
      </c>
    </row>
    <row r="142" spans="1:15" ht="15.75" customHeight="1" x14ac:dyDescent="0.25">
      <c r="A142" s="117">
        <f>+A141+1</f>
        <v>81</v>
      </c>
      <c r="B142" s="58">
        <v>41348672</v>
      </c>
      <c r="C142" s="59" t="s">
        <v>241</v>
      </c>
      <c r="D142" s="60" t="s">
        <v>248</v>
      </c>
      <c r="E142" s="61" t="s">
        <v>240</v>
      </c>
      <c r="F142" s="67" t="s">
        <v>225</v>
      </c>
      <c r="G142" s="67" t="s">
        <v>226</v>
      </c>
      <c r="H142" s="104" t="s">
        <v>363</v>
      </c>
      <c r="I142" s="93">
        <v>6000</v>
      </c>
    </row>
    <row r="143" spans="1:15" ht="27.75" customHeight="1" x14ac:dyDescent="0.25">
      <c r="A143" s="96"/>
      <c r="B143" s="47"/>
      <c r="C143" s="47"/>
      <c r="D143" s="47"/>
      <c r="E143" s="47"/>
      <c r="F143" s="47"/>
      <c r="G143" s="47"/>
      <c r="H143" s="94"/>
      <c r="I143" s="118">
        <f>SUM(I138:I142)</f>
        <v>33500</v>
      </c>
    </row>
    <row r="144" spans="1:15" ht="15.75" customHeight="1" x14ac:dyDescent="0.25">
      <c r="A144" s="13"/>
      <c r="B144" s="13"/>
      <c r="C144" s="13"/>
      <c r="D144" s="13"/>
      <c r="E144" s="13"/>
      <c r="F144" s="13"/>
      <c r="G144" s="13"/>
      <c r="H144" s="5"/>
      <c r="I144" s="86"/>
    </row>
    <row r="145" spans="1:14" ht="15.75" customHeight="1" x14ac:dyDescent="0.25">
      <c r="A145" s="144" t="s">
        <v>234</v>
      </c>
      <c r="B145" s="145"/>
      <c r="C145" s="145"/>
      <c r="D145" s="145"/>
      <c r="E145" s="145"/>
      <c r="F145" s="145"/>
      <c r="G145" s="145"/>
      <c r="H145" s="145"/>
      <c r="I145" s="146"/>
    </row>
    <row r="146" spans="1:14" ht="16.5" x14ac:dyDescent="0.25">
      <c r="A146" s="142" t="s">
        <v>34</v>
      </c>
      <c r="B146" s="142"/>
      <c r="C146" s="142"/>
      <c r="D146" s="142"/>
      <c r="E146" s="142"/>
      <c r="F146" s="142"/>
      <c r="G146" s="142"/>
      <c r="H146" s="142"/>
      <c r="I146" s="142"/>
    </row>
    <row r="147" spans="1:14" x14ac:dyDescent="0.25">
      <c r="A147" s="13"/>
      <c r="B147" s="13"/>
      <c r="C147" s="13"/>
      <c r="D147" s="13"/>
      <c r="E147" s="13"/>
      <c r="F147" s="13"/>
      <c r="G147" s="13"/>
      <c r="H147" s="5"/>
      <c r="I147" s="86"/>
      <c r="J147" s="15"/>
      <c r="K147" s="15"/>
      <c r="L147" s="15"/>
      <c r="M147" s="15"/>
      <c r="N147" s="15"/>
    </row>
    <row r="148" spans="1:14" ht="31.5" customHeight="1" x14ac:dyDescent="0.25">
      <c r="A148" s="135" t="s">
        <v>231</v>
      </c>
      <c r="B148" s="135"/>
      <c r="C148" s="135"/>
      <c r="D148" s="135"/>
      <c r="E148" s="135"/>
      <c r="F148" s="135"/>
      <c r="G148" s="135"/>
      <c r="H148" s="135"/>
      <c r="I148" s="135"/>
    </row>
    <row r="149" spans="1:14" ht="19.5" customHeight="1" x14ac:dyDescent="0.25">
      <c r="A149" s="138" t="s">
        <v>235</v>
      </c>
      <c r="B149" s="138"/>
      <c r="C149" s="138"/>
      <c r="D149" s="138"/>
      <c r="E149" s="138"/>
      <c r="F149" s="138"/>
      <c r="G149" s="138"/>
      <c r="H149" s="138"/>
      <c r="I149" s="138"/>
    </row>
    <row r="150" spans="1:14" ht="19.5" customHeight="1" x14ac:dyDescent="0.25">
      <c r="A150" s="113" t="s">
        <v>1</v>
      </c>
      <c r="B150" s="113" t="s">
        <v>26</v>
      </c>
      <c r="C150" s="114" t="s">
        <v>2</v>
      </c>
      <c r="D150" s="115" t="s">
        <v>37</v>
      </c>
      <c r="E150" s="114" t="s">
        <v>3</v>
      </c>
      <c r="F150" s="114" t="s">
        <v>4</v>
      </c>
      <c r="G150" s="114" t="s">
        <v>5</v>
      </c>
      <c r="H150" s="55" t="s">
        <v>27</v>
      </c>
      <c r="I150" s="116" t="s">
        <v>6</v>
      </c>
    </row>
    <row r="151" spans="1:14" ht="19.5" customHeight="1" x14ac:dyDescent="0.25">
      <c r="A151" s="117">
        <f>+A142+1</f>
        <v>82</v>
      </c>
      <c r="B151" s="58">
        <v>32921454</v>
      </c>
      <c r="C151" s="59" t="s">
        <v>129</v>
      </c>
      <c r="D151" s="60" t="s">
        <v>97</v>
      </c>
      <c r="E151" s="61" t="s">
        <v>98</v>
      </c>
      <c r="F151" s="62" t="s">
        <v>86</v>
      </c>
      <c r="G151" s="38" t="s">
        <v>14</v>
      </c>
      <c r="H151" s="104" t="s">
        <v>365</v>
      </c>
      <c r="I151" s="88">
        <v>6500</v>
      </c>
    </row>
    <row r="152" spans="1:14" ht="16.5" customHeight="1" x14ac:dyDescent="0.25">
      <c r="A152" s="117">
        <f>+A151+1</f>
        <v>83</v>
      </c>
      <c r="B152" s="58">
        <v>74960997</v>
      </c>
      <c r="C152" s="59" t="s">
        <v>128</v>
      </c>
      <c r="D152" s="60" t="s">
        <v>97</v>
      </c>
      <c r="E152" s="61" t="s">
        <v>98</v>
      </c>
      <c r="F152" s="66" t="s">
        <v>57</v>
      </c>
      <c r="G152" s="38" t="s">
        <v>14</v>
      </c>
      <c r="H152" s="104" t="s">
        <v>366</v>
      </c>
      <c r="I152" s="88">
        <v>5000</v>
      </c>
    </row>
    <row r="153" spans="1:14" ht="16.5" customHeight="1" x14ac:dyDescent="0.25">
      <c r="A153" s="117">
        <f>+A152+1</f>
        <v>84</v>
      </c>
      <c r="B153" s="58">
        <v>34721819</v>
      </c>
      <c r="C153" s="59" t="s">
        <v>254</v>
      </c>
      <c r="D153" s="60" t="s">
        <v>252</v>
      </c>
      <c r="E153" s="61" t="s">
        <v>251</v>
      </c>
      <c r="F153" s="66" t="s">
        <v>255</v>
      </c>
      <c r="G153" s="38" t="s">
        <v>14</v>
      </c>
      <c r="H153" s="104" t="s">
        <v>370</v>
      </c>
      <c r="I153" s="88">
        <v>5700</v>
      </c>
    </row>
    <row r="154" spans="1:14" x14ac:dyDescent="0.25">
      <c r="A154" s="117">
        <f>+A153+1</f>
        <v>85</v>
      </c>
      <c r="B154" s="72">
        <v>9930825</v>
      </c>
      <c r="C154" s="59" t="s">
        <v>127</v>
      </c>
      <c r="D154" s="60" t="s">
        <v>97</v>
      </c>
      <c r="E154" s="61" t="s">
        <v>98</v>
      </c>
      <c r="F154" s="62" t="s">
        <v>62</v>
      </c>
      <c r="G154" s="38" t="s">
        <v>14</v>
      </c>
      <c r="H154" s="104" t="s">
        <v>367</v>
      </c>
      <c r="I154" s="88">
        <v>12000</v>
      </c>
    </row>
    <row r="155" spans="1:14" x14ac:dyDescent="0.25">
      <c r="A155" s="117">
        <f>+A154+1</f>
        <v>86</v>
      </c>
      <c r="B155" s="58">
        <v>15231054</v>
      </c>
      <c r="C155" s="59" t="s">
        <v>105</v>
      </c>
      <c r="D155" s="60" t="s">
        <v>97</v>
      </c>
      <c r="E155" s="61" t="s">
        <v>98</v>
      </c>
      <c r="F155" s="62" t="s">
        <v>91</v>
      </c>
      <c r="G155" s="38" t="s">
        <v>14</v>
      </c>
      <c r="H155" s="104" t="s">
        <v>368</v>
      </c>
      <c r="I155" s="88">
        <v>3300</v>
      </c>
    </row>
    <row r="156" spans="1:14" ht="16.5" x14ac:dyDescent="0.25">
      <c r="A156" s="17"/>
      <c r="B156" s="17"/>
      <c r="C156" s="18"/>
      <c r="D156" s="18"/>
      <c r="E156" s="18"/>
      <c r="F156" s="18"/>
      <c r="G156" s="18"/>
      <c r="H156" s="94"/>
      <c r="I156" s="119">
        <f>SUM(I151:I155)</f>
        <v>32500</v>
      </c>
    </row>
    <row r="157" spans="1:14" ht="16.5" x14ac:dyDescent="0.25">
      <c r="A157" s="17"/>
      <c r="B157" s="17"/>
      <c r="C157" s="18"/>
      <c r="D157" s="18"/>
      <c r="E157" s="18"/>
      <c r="F157" s="18"/>
      <c r="G157" s="18"/>
      <c r="H157" s="84"/>
      <c r="I157" s="120"/>
    </row>
    <row r="158" spans="1:14" ht="16.5" x14ac:dyDescent="0.25">
      <c r="A158" s="17"/>
      <c r="B158" s="17"/>
      <c r="C158" s="18"/>
      <c r="D158" s="18"/>
      <c r="E158" s="18"/>
      <c r="F158" s="18"/>
      <c r="G158" s="18"/>
      <c r="H158" s="121"/>
      <c r="I158" s="86"/>
    </row>
    <row r="159" spans="1:14" ht="21" customHeight="1" x14ac:dyDescent="0.25">
      <c r="A159" s="17"/>
      <c r="B159" s="17"/>
      <c r="C159" s="18"/>
      <c r="D159" s="18"/>
      <c r="E159" s="18"/>
      <c r="F159" s="18"/>
      <c r="G159" s="18"/>
      <c r="H159" s="5"/>
      <c r="I159" s="86"/>
    </row>
    <row r="160" spans="1:14" ht="21" customHeight="1" x14ac:dyDescent="0.25">
      <c r="A160" s="19"/>
      <c r="B160" s="19"/>
      <c r="C160" s="20"/>
      <c r="D160" s="20"/>
      <c r="E160" s="20"/>
      <c r="F160" s="20"/>
      <c r="G160" s="139" t="s">
        <v>29</v>
      </c>
      <c r="H160" s="140"/>
      <c r="I160" s="122" t="e">
        <f>+I50+I76+I85+I98+I107+I120+I143+I156+#REF!+I126</f>
        <v>#REF!</v>
      </c>
    </row>
    <row r="161" spans="1:9" ht="21" customHeight="1" x14ac:dyDescent="0.25">
      <c r="A161" s="19"/>
      <c r="B161" s="19"/>
      <c r="C161" s="20"/>
      <c r="D161" s="20"/>
      <c r="E161" s="20"/>
      <c r="F161" s="20"/>
      <c r="G161" s="21"/>
      <c r="H161" s="22"/>
      <c r="I161" s="86"/>
    </row>
    <row r="162" spans="1:9" ht="21" customHeight="1" x14ac:dyDescent="0.25">
      <c r="A162" s="19"/>
      <c r="B162" s="19"/>
      <c r="C162" s="20"/>
      <c r="D162" s="20"/>
      <c r="E162" s="20"/>
      <c r="F162" s="20"/>
      <c r="G162" s="21"/>
      <c r="H162" s="22"/>
      <c r="I162" s="86"/>
    </row>
    <row r="163" spans="1:9" ht="12.75" customHeight="1" x14ac:dyDescent="0.25">
      <c r="A163" s="19"/>
      <c r="B163" s="19"/>
      <c r="C163" s="20"/>
      <c r="D163" s="20"/>
      <c r="E163" s="20"/>
      <c r="F163" s="20"/>
      <c r="G163" s="21"/>
      <c r="H163" s="22"/>
      <c r="I163" s="86"/>
    </row>
    <row r="164" spans="1:9" ht="15.75" customHeight="1" x14ac:dyDescent="0.25">
      <c r="A164" s="19"/>
      <c r="B164" s="19"/>
      <c r="C164" s="20"/>
      <c r="D164" s="20"/>
      <c r="E164" s="20"/>
      <c r="F164" s="20"/>
      <c r="G164" s="21"/>
      <c r="H164" s="22"/>
      <c r="I164" s="86"/>
    </row>
    <row r="165" spans="1:9" x14ac:dyDescent="0.25">
      <c r="A165" s="19"/>
      <c r="B165" s="19"/>
      <c r="C165" s="20"/>
      <c r="D165" s="20"/>
      <c r="E165" s="20"/>
      <c r="F165" s="20"/>
      <c r="G165" s="21"/>
      <c r="H165" s="5"/>
      <c r="I165" s="86"/>
    </row>
    <row r="166" spans="1:9" ht="16.5" x14ac:dyDescent="0.25">
      <c r="A166" s="28" t="s">
        <v>17</v>
      </c>
      <c r="B166" s="36"/>
      <c r="C166" s="29"/>
      <c r="D166" s="29"/>
      <c r="E166" s="30" t="s">
        <v>18</v>
      </c>
      <c r="G166" s="30" t="s">
        <v>19</v>
      </c>
      <c r="I166" s="123"/>
    </row>
    <row r="167" spans="1:9" ht="16.5" x14ac:dyDescent="0.25">
      <c r="A167" s="32"/>
      <c r="B167" s="136" t="s">
        <v>61</v>
      </c>
      <c r="C167" s="136"/>
      <c r="D167" s="136"/>
      <c r="E167" s="33"/>
      <c r="F167" s="50" t="s">
        <v>387</v>
      </c>
      <c r="G167" s="33"/>
      <c r="H167" s="137" t="s">
        <v>389</v>
      </c>
      <c r="I167" s="137"/>
    </row>
    <row r="168" spans="1:9" ht="16.5" x14ac:dyDescent="0.25">
      <c r="A168" s="32"/>
      <c r="B168" s="136" t="s">
        <v>28</v>
      </c>
      <c r="C168" s="136"/>
      <c r="D168" s="136"/>
      <c r="E168" s="33"/>
      <c r="F168" s="49" t="s">
        <v>388</v>
      </c>
      <c r="G168" s="33"/>
      <c r="H168" s="136" t="s">
        <v>20</v>
      </c>
      <c r="I168" s="136"/>
    </row>
    <row r="169" spans="1:9" ht="16.5" x14ac:dyDescent="0.25">
      <c r="A169" s="32"/>
      <c r="B169" s="136" t="s">
        <v>21</v>
      </c>
      <c r="C169" s="136"/>
      <c r="D169" s="136"/>
      <c r="E169" s="33"/>
      <c r="F169" s="49" t="s">
        <v>21</v>
      </c>
      <c r="G169" s="33"/>
      <c r="H169" s="136" t="s">
        <v>21</v>
      </c>
      <c r="I169" s="136"/>
    </row>
    <row r="170" spans="1:9" x14ac:dyDescent="0.25">
      <c r="A170" s="3"/>
      <c r="B170" s="37"/>
      <c r="C170" s="4"/>
      <c r="D170" s="4"/>
      <c r="F170" s="6"/>
    </row>
    <row r="171" spans="1:9" x14ac:dyDescent="0.25">
      <c r="A171" s="3"/>
      <c r="B171" s="37"/>
      <c r="C171" s="4"/>
      <c r="D171" s="4"/>
      <c r="F171" s="6"/>
    </row>
    <row r="180" spans="2:5" ht="23.25" x14ac:dyDescent="0.35">
      <c r="B180" s="151" t="s">
        <v>369</v>
      </c>
      <c r="C180" s="151"/>
      <c r="D180" s="151"/>
      <c r="E180" s="151"/>
    </row>
  </sheetData>
  <mergeCells count="35">
    <mergeCell ref="B180:E180"/>
    <mergeCell ref="A53:I53"/>
    <mergeCell ref="A79:I79"/>
    <mergeCell ref="A90:I90"/>
    <mergeCell ref="A78:I78"/>
    <mergeCell ref="A56:I56"/>
    <mergeCell ref="A89:I89"/>
    <mergeCell ref="A54:I54"/>
    <mergeCell ref="A57:I57"/>
    <mergeCell ref="A145:I145"/>
    <mergeCell ref="A102:I102"/>
    <mergeCell ref="A103:I103"/>
    <mergeCell ref="A146:I146"/>
    <mergeCell ref="A136:I136"/>
    <mergeCell ref="A135:I135"/>
    <mergeCell ref="A110:I110"/>
    <mergeCell ref="A1:I1"/>
    <mergeCell ref="A2:I2"/>
    <mergeCell ref="A4:I4"/>
    <mergeCell ref="A5:I5"/>
    <mergeCell ref="A6:I6"/>
    <mergeCell ref="A111:I111"/>
    <mergeCell ref="A132:I132"/>
    <mergeCell ref="A122:I122"/>
    <mergeCell ref="A123:I123"/>
    <mergeCell ref="A131:I131"/>
    <mergeCell ref="A148:I148"/>
    <mergeCell ref="B169:D169"/>
    <mergeCell ref="H169:I169"/>
    <mergeCell ref="B167:D167"/>
    <mergeCell ref="H167:I167"/>
    <mergeCell ref="B168:D168"/>
    <mergeCell ref="H168:I168"/>
    <mergeCell ref="A149:I149"/>
    <mergeCell ref="G160:H160"/>
  </mergeCells>
  <conditionalFormatting sqref="B137">
    <cfRule type="duplicateValues" dxfId="19" priority="47"/>
  </conditionalFormatting>
  <conditionalFormatting sqref="B150">
    <cfRule type="duplicateValues" dxfId="18" priority="46"/>
  </conditionalFormatting>
  <conditionalFormatting sqref="B172:B1048576 B3 B130 B7:B32 B105:B106 B94:B95 B138:B139 B113:B114 B45:B47 B55 B154 B52 B133:B134 B97 B156:B165 B117:B119 B49">
    <cfRule type="duplicateValues" dxfId="17" priority="3198"/>
  </conditionalFormatting>
  <conditionalFormatting sqref="B58">
    <cfRule type="duplicateValues" dxfId="16" priority="3225"/>
  </conditionalFormatting>
  <conditionalFormatting sqref="B91">
    <cfRule type="duplicateValues" dxfId="15" priority="29"/>
  </conditionalFormatting>
  <conditionalFormatting sqref="B80">
    <cfRule type="duplicateValues" dxfId="14" priority="28"/>
  </conditionalFormatting>
  <conditionalFormatting sqref="B112">
    <cfRule type="duplicateValues" dxfId="13" priority="27"/>
  </conditionalFormatting>
  <conditionalFormatting sqref="B104">
    <cfRule type="duplicateValues" dxfId="12" priority="20"/>
  </conditionalFormatting>
  <conditionalFormatting sqref="B124">
    <cfRule type="duplicateValues" dxfId="11" priority="16"/>
  </conditionalFormatting>
  <conditionalFormatting sqref="B50:B51">
    <cfRule type="duplicateValues" dxfId="10" priority="3504"/>
  </conditionalFormatting>
  <conditionalFormatting sqref="B40">
    <cfRule type="duplicateValues" dxfId="9" priority="12"/>
  </conditionalFormatting>
  <conditionalFormatting sqref="B41:B42">
    <cfRule type="duplicateValues" dxfId="8" priority="11"/>
  </conditionalFormatting>
  <conditionalFormatting sqref="B155 B151:B153 B81 B140:B142 B92:B93 B125 B59:B65 B33:B39 B83:B84 B76 B43:B44 B71:B74">
    <cfRule type="duplicateValues" dxfId="7" priority="3611"/>
  </conditionalFormatting>
  <conditionalFormatting sqref="B115:B116">
    <cfRule type="duplicateValues" dxfId="6" priority="10"/>
  </conditionalFormatting>
  <conditionalFormatting sqref="B48">
    <cfRule type="duplicateValues" dxfId="5" priority="9"/>
  </conditionalFormatting>
  <conditionalFormatting sqref="B70">
    <cfRule type="duplicateValues" dxfId="4" priority="7"/>
  </conditionalFormatting>
  <conditionalFormatting sqref="B66:B68">
    <cfRule type="duplicateValues" dxfId="3" priority="8"/>
  </conditionalFormatting>
  <conditionalFormatting sqref="B126:B129 B75">
    <cfRule type="duplicateValues" dxfId="2" priority="3674"/>
  </conditionalFormatting>
  <conditionalFormatting sqref="B170:B171">
    <cfRule type="duplicateValues" dxfId="0" priority="3675"/>
  </conditionalFormatting>
  <hyperlinks>
    <hyperlink ref="A1:I1" r:id="rId1" display="NOMINA 2017\NOMINA ENERO 2017\nomina enero.pdf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3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T4" sqref="T4:T21"/>
    </sheetView>
  </sheetViews>
  <sheetFormatPr baseColWidth="10" defaultRowHeight="15" x14ac:dyDescent="0.25"/>
  <cols>
    <col min="1" max="1" width="15.42578125" bestFit="1" customWidth="1"/>
    <col min="2" max="2" width="23" customWidth="1"/>
    <col min="3" max="3" width="15.28515625" customWidth="1"/>
    <col min="4" max="4" width="14.5703125" bestFit="1" customWidth="1"/>
    <col min="5" max="6" width="13" bestFit="1" customWidth="1"/>
    <col min="17" max="18" width="14.5703125" bestFit="1" customWidth="1"/>
    <col min="20" max="20" width="13" bestFit="1" customWidth="1"/>
  </cols>
  <sheetData>
    <row r="1" spans="1:20" s="1" customFormat="1" x14ac:dyDescent="0.25"/>
    <row r="2" spans="1:20" s="2" customFormat="1" x14ac:dyDescent="0.25">
      <c r="A2" s="39" t="s">
        <v>212</v>
      </c>
      <c r="B2" s="39" t="s">
        <v>197</v>
      </c>
      <c r="C2" s="39" t="s">
        <v>198</v>
      </c>
      <c r="D2" s="39" t="s">
        <v>199</v>
      </c>
      <c r="E2" s="39" t="s">
        <v>200</v>
      </c>
      <c r="F2" s="39" t="s">
        <v>201</v>
      </c>
      <c r="G2" s="39" t="s">
        <v>202</v>
      </c>
      <c r="H2" s="39" t="s">
        <v>203</v>
      </c>
      <c r="I2" s="39" t="s">
        <v>204</v>
      </c>
      <c r="J2" s="39" t="s">
        <v>205</v>
      </c>
      <c r="K2" s="39" t="s">
        <v>206</v>
      </c>
      <c r="L2" s="39" t="s">
        <v>207</v>
      </c>
      <c r="M2" s="39" t="s">
        <v>208</v>
      </c>
      <c r="N2" s="39" t="s">
        <v>209</v>
      </c>
      <c r="O2" s="39" t="s">
        <v>210</v>
      </c>
      <c r="P2" s="39" t="s">
        <v>211</v>
      </c>
      <c r="Q2" s="39" t="s">
        <v>213</v>
      </c>
      <c r="R2" s="2" t="s">
        <v>237</v>
      </c>
      <c r="S2" s="2" t="s">
        <v>238</v>
      </c>
      <c r="T2" s="2" t="s">
        <v>239</v>
      </c>
    </row>
    <row r="3" spans="1:20" x14ac:dyDescent="0.25">
      <c r="A3" s="152" t="s">
        <v>186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</row>
    <row r="4" spans="1:20" x14ac:dyDescent="0.25">
      <c r="A4" s="40" t="s">
        <v>182</v>
      </c>
      <c r="B4" s="44">
        <v>3159996</v>
      </c>
      <c r="C4" s="44"/>
      <c r="D4" s="44">
        <f>+B4+C4</f>
        <v>3159996</v>
      </c>
      <c r="E4" s="44">
        <v>259700</v>
      </c>
      <c r="F4" s="44">
        <v>250700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>
        <f>+D4-E4-F4-G4-H4-I4-J4-K4-L4-M4-N4-O4-P4</f>
        <v>2649596</v>
      </c>
      <c r="R4" s="46">
        <f>+NOVIEMBRE!I50*10-16000</f>
        <v>3081500</v>
      </c>
      <c r="S4">
        <f>1500*9</f>
        <v>13500</v>
      </c>
      <c r="T4" s="48">
        <f>+Q4-R4-S4</f>
        <v>-445404</v>
      </c>
    </row>
    <row r="5" spans="1:20" s="2" customFormat="1" x14ac:dyDescent="0.25">
      <c r="A5" s="42" t="s">
        <v>191</v>
      </c>
      <c r="B5" s="45">
        <f>SUM(B4)</f>
        <v>3159996</v>
      </c>
      <c r="C5" s="45">
        <f t="shared" ref="C5:I5" si="0">SUM(C4)</f>
        <v>0</v>
      </c>
      <c r="D5" s="45">
        <f t="shared" si="0"/>
        <v>3159996</v>
      </c>
      <c r="E5" s="45">
        <f t="shared" si="0"/>
        <v>259700</v>
      </c>
      <c r="F5" s="45">
        <f t="shared" si="0"/>
        <v>250700</v>
      </c>
      <c r="G5" s="45">
        <f t="shared" si="0"/>
        <v>0</v>
      </c>
      <c r="H5" s="45">
        <f t="shared" si="0"/>
        <v>0</v>
      </c>
      <c r="I5" s="45">
        <f t="shared" si="0"/>
        <v>0</v>
      </c>
      <c r="J5" s="45"/>
      <c r="K5" s="45"/>
      <c r="L5" s="45"/>
      <c r="M5" s="45"/>
      <c r="N5" s="45"/>
      <c r="O5" s="45"/>
      <c r="P5" s="45"/>
      <c r="Q5" s="45"/>
    </row>
    <row r="6" spans="1:20" s="1" customFormat="1" x14ac:dyDescent="0.25"/>
    <row r="7" spans="1:20" x14ac:dyDescent="0.25">
      <c r="A7" s="152" t="s">
        <v>187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1:20" x14ac:dyDescent="0.25">
      <c r="A8" s="40" t="s">
        <v>179</v>
      </c>
      <c r="B8" s="41">
        <v>1112400</v>
      </c>
      <c r="C8" s="41">
        <v>-310996</v>
      </c>
      <c r="D8" s="44">
        <f>+B8+C8</f>
        <v>801404</v>
      </c>
      <c r="E8" s="44">
        <v>174700</v>
      </c>
      <c r="F8" s="44">
        <v>174700</v>
      </c>
      <c r="G8" s="44"/>
      <c r="H8" s="44"/>
      <c r="I8" s="44"/>
      <c r="J8" s="44"/>
      <c r="K8" s="44"/>
      <c r="L8" s="44"/>
      <c r="M8" s="44"/>
      <c r="N8" s="44"/>
      <c r="O8" s="44"/>
      <c r="P8" s="44"/>
      <c r="Q8" s="44">
        <f>+D8-E8-F8-G8-H8-I8-J8-K8-L8-M8-N8-O8-P8</f>
        <v>452004</v>
      </c>
      <c r="R8">
        <f>+NOVIEMBRE!I76*10</f>
        <v>806000</v>
      </c>
      <c r="S8">
        <f>700*9</f>
        <v>6300</v>
      </c>
      <c r="T8" s="48">
        <f>+Q8-R8-S8</f>
        <v>-360296</v>
      </c>
    </row>
    <row r="9" spans="1:20" x14ac:dyDescent="0.25">
      <c r="A9" s="40" t="s">
        <v>180</v>
      </c>
      <c r="B9" s="41">
        <v>645600</v>
      </c>
      <c r="C9" s="41">
        <v>-200000</v>
      </c>
      <c r="D9" s="44">
        <f>+B9+C9</f>
        <v>445600</v>
      </c>
      <c r="E9" s="44">
        <v>0</v>
      </c>
      <c r="F9" s="44">
        <v>0</v>
      </c>
      <c r="G9" s="44"/>
      <c r="H9" s="44"/>
      <c r="I9" s="44"/>
      <c r="J9" s="44"/>
      <c r="K9" s="44"/>
      <c r="L9" s="44"/>
      <c r="M9" s="44"/>
      <c r="N9" s="44"/>
      <c r="O9" s="44"/>
      <c r="P9" s="44"/>
      <c r="Q9" s="44">
        <f>+D9-E9-F9-G9-H9-I9-J9-K9-L9-M9-N9-O9-P9</f>
        <v>445600</v>
      </c>
      <c r="R9">
        <f>+NOVIEMBRE!I85*10</f>
        <v>225000</v>
      </c>
      <c r="T9" s="48">
        <f>+Q9-R9-S9</f>
        <v>220600</v>
      </c>
    </row>
    <row r="10" spans="1:20" x14ac:dyDescent="0.25">
      <c r="A10" s="40" t="s">
        <v>176</v>
      </c>
      <c r="B10" s="41">
        <v>510000</v>
      </c>
      <c r="C10" s="40"/>
      <c r="D10" s="44">
        <f>+B10+C10</f>
        <v>510000</v>
      </c>
      <c r="E10" s="44">
        <v>0</v>
      </c>
      <c r="F10" s="44">
        <v>0</v>
      </c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>
        <f>+D10-E10-F10-G10-H10-I10-J10-K10-L10-M10-N10-O10-P10</f>
        <v>510000</v>
      </c>
      <c r="R10">
        <f>+NOVIEMBRE!I98*10</f>
        <v>475000</v>
      </c>
      <c r="T10" s="48">
        <f>+Q10-R10-S10</f>
        <v>35000</v>
      </c>
    </row>
    <row r="11" spans="1:20" x14ac:dyDescent="0.25">
      <c r="A11" s="40" t="s">
        <v>177</v>
      </c>
      <c r="B11" s="41">
        <v>276000</v>
      </c>
      <c r="C11" s="40"/>
      <c r="D11" s="44">
        <f>+B11+C11</f>
        <v>276000</v>
      </c>
      <c r="E11" s="44">
        <v>0</v>
      </c>
      <c r="F11" s="44">
        <v>0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>
        <f>+D11-E11-F11-G11-H11-I11-J11-K11-L11-M11-N11-O11-P11</f>
        <v>276000</v>
      </c>
      <c r="R11">
        <f>+NOVIEMBRE!I107*10</f>
        <v>80000</v>
      </c>
      <c r="T11" s="48">
        <f>+Q11-R11-S11</f>
        <v>196000</v>
      </c>
    </row>
    <row r="12" spans="1:20" x14ac:dyDescent="0.25">
      <c r="A12" s="40" t="s">
        <v>178</v>
      </c>
      <c r="B12" s="41">
        <v>492000</v>
      </c>
      <c r="C12" s="40"/>
      <c r="D12" s="44">
        <f>+B12+C12</f>
        <v>492000</v>
      </c>
      <c r="E12" s="44">
        <v>0</v>
      </c>
      <c r="F12" s="44">
        <v>0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>
        <f>+D12-E12-F12-G12-H12-I12-J12-K12-L12-M12-N12-O12-P12</f>
        <v>492000</v>
      </c>
      <c r="R12">
        <f>+NOVIEMBRE!I120*10</f>
        <v>324000</v>
      </c>
      <c r="T12" s="48">
        <f>+Q12-R12-S12</f>
        <v>168000</v>
      </c>
    </row>
    <row r="13" spans="1:20" x14ac:dyDescent="0.25">
      <c r="A13" s="42" t="s">
        <v>192</v>
      </c>
      <c r="B13" s="43">
        <f>SUM(B8:B12)</f>
        <v>3036000</v>
      </c>
      <c r="C13" s="43">
        <f t="shared" ref="C13:I13" si="1">SUM(C8:C12)</f>
        <v>-510996</v>
      </c>
      <c r="D13" s="45">
        <f t="shared" si="1"/>
        <v>2525004</v>
      </c>
      <c r="E13" s="45">
        <f t="shared" si="1"/>
        <v>174700</v>
      </c>
      <c r="F13" s="45">
        <f t="shared" si="1"/>
        <v>174700</v>
      </c>
      <c r="G13" s="45">
        <f t="shared" si="1"/>
        <v>0</v>
      </c>
      <c r="H13" s="45">
        <f t="shared" si="1"/>
        <v>0</v>
      </c>
      <c r="I13" s="45">
        <f t="shared" si="1"/>
        <v>0</v>
      </c>
      <c r="J13" s="45">
        <f t="shared" ref="J13:Q13" si="2">SUM(J8:J12)</f>
        <v>0</v>
      </c>
      <c r="K13" s="45">
        <f t="shared" si="2"/>
        <v>0</v>
      </c>
      <c r="L13" s="45">
        <f t="shared" si="2"/>
        <v>0</v>
      </c>
      <c r="M13" s="45">
        <f t="shared" si="2"/>
        <v>0</v>
      </c>
      <c r="N13" s="45">
        <f t="shared" si="2"/>
        <v>0</v>
      </c>
      <c r="O13" s="45">
        <f t="shared" si="2"/>
        <v>0</v>
      </c>
      <c r="P13" s="45">
        <f t="shared" si="2"/>
        <v>0</v>
      </c>
      <c r="Q13" s="45">
        <f t="shared" si="2"/>
        <v>2175604</v>
      </c>
    </row>
    <row r="14" spans="1:20" s="1" customFormat="1" x14ac:dyDescent="0.25"/>
    <row r="15" spans="1:20" x14ac:dyDescent="0.25">
      <c r="A15" s="152" t="s">
        <v>193</v>
      </c>
      <c r="B15" s="152"/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1:20" x14ac:dyDescent="0.25">
      <c r="A16" s="40" t="s">
        <v>190</v>
      </c>
      <c r="B16" s="44">
        <v>384000</v>
      </c>
      <c r="C16" s="44"/>
      <c r="D16" s="44">
        <f>+B16+C16</f>
        <v>384000</v>
      </c>
      <c r="E16" s="44">
        <v>36400</v>
      </c>
      <c r="F16" s="44">
        <v>36400</v>
      </c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>
        <f>+D16-E16-F16-G16-H16-I16-J16-K16-L16-M16-N16-O16-P16</f>
        <v>311200</v>
      </c>
      <c r="R16">
        <f>+NOVIEMBRE!I143*10</f>
        <v>335000</v>
      </c>
      <c r="S16">
        <f>800*9</f>
        <v>7200</v>
      </c>
      <c r="T16" s="48">
        <f>+Q16-R16-S16</f>
        <v>-31000</v>
      </c>
    </row>
    <row r="17" spans="1:20" x14ac:dyDescent="0.25">
      <c r="A17" s="40" t="s">
        <v>189</v>
      </c>
      <c r="B17" s="44">
        <v>246000</v>
      </c>
      <c r="C17" s="44"/>
      <c r="D17" s="44">
        <f>+B17+C17</f>
        <v>246000</v>
      </c>
      <c r="E17" s="44">
        <v>0</v>
      </c>
      <c r="F17" s="44">
        <v>0</v>
      </c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>
        <f>+D17-E17-F17-G17-H17-I17-J17-K17-L17-M17-N17-O17-P17</f>
        <v>246000</v>
      </c>
      <c r="R17">
        <v>0</v>
      </c>
      <c r="T17" s="48">
        <f>+Q17-R17-S17</f>
        <v>246000</v>
      </c>
    </row>
    <row r="18" spans="1:20" s="2" customFormat="1" x14ac:dyDescent="0.25">
      <c r="A18" s="42" t="s">
        <v>194</v>
      </c>
      <c r="B18" s="45">
        <f t="shared" ref="B18:Q18" si="3">SUM(B16:B17)</f>
        <v>630000</v>
      </c>
      <c r="C18" s="45">
        <f t="shared" si="3"/>
        <v>0</v>
      </c>
      <c r="D18" s="45">
        <f t="shared" si="3"/>
        <v>630000</v>
      </c>
      <c r="E18" s="45">
        <f t="shared" si="3"/>
        <v>36400</v>
      </c>
      <c r="F18" s="45">
        <f t="shared" si="3"/>
        <v>36400</v>
      </c>
      <c r="G18" s="45">
        <f t="shared" si="3"/>
        <v>0</v>
      </c>
      <c r="H18" s="45">
        <f t="shared" si="3"/>
        <v>0</v>
      </c>
      <c r="I18" s="45">
        <f t="shared" si="3"/>
        <v>0</v>
      </c>
      <c r="J18" s="45">
        <f t="shared" si="3"/>
        <v>0</v>
      </c>
      <c r="K18" s="45">
        <f t="shared" si="3"/>
        <v>0</v>
      </c>
      <c r="L18" s="45">
        <f t="shared" si="3"/>
        <v>0</v>
      </c>
      <c r="M18" s="45">
        <f t="shared" si="3"/>
        <v>0</v>
      </c>
      <c r="N18" s="45">
        <f t="shared" si="3"/>
        <v>0</v>
      </c>
      <c r="O18" s="45">
        <f t="shared" si="3"/>
        <v>0</v>
      </c>
      <c r="P18" s="45">
        <f t="shared" si="3"/>
        <v>0</v>
      </c>
      <c r="Q18" s="45">
        <f t="shared" si="3"/>
        <v>557200</v>
      </c>
    </row>
    <row r="19" spans="1:20" s="1" customFormat="1" x14ac:dyDescent="0.25"/>
    <row r="20" spans="1:20" x14ac:dyDescent="0.25">
      <c r="A20" s="152" t="s">
        <v>188</v>
      </c>
      <c r="B20" s="15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1:20" x14ac:dyDescent="0.25">
      <c r="A21" s="40" t="s">
        <v>185</v>
      </c>
      <c r="B21" s="44">
        <v>784800</v>
      </c>
      <c r="C21" s="44">
        <v>-321000</v>
      </c>
      <c r="D21" s="44">
        <f>+B21+C21</f>
        <v>463800</v>
      </c>
      <c r="E21" s="44">
        <v>22000</v>
      </c>
      <c r="F21" s="44">
        <v>22000</v>
      </c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>
        <f>+D21-E21-F21-G21-H21-I21-J21-K21-L21-M21-N21-O21-P21</f>
        <v>419800</v>
      </c>
      <c r="R21">
        <f>+NOVIEMBRE!I156*10</f>
        <v>325000</v>
      </c>
      <c r="T21" s="48">
        <f>+Q21-R21-S21</f>
        <v>94800</v>
      </c>
    </row>
    <row r="22" spans="1:20" s="2" customFormat="1" x14ac:dyDescent="0.25">
      <c r="A22" s="42" t="s">
        <v>195</v>
      </c>
      <c r="B22" s="45">
        <f t="shared" ref="B22:Q22" si="4">SUM(B21)</f>
        <v>784800</v>
      </c>
      <c r="C22" s="45">
        <f t="shared" si="4"/>
        <v>-321000</v>
      </c>
      <c r="D22" s="45">
        <f t="shared" si="4"/>
        <v>463800</v>
      </c>
      <c r="E22" s="45">
        <f t="shared" si="4"/>
        <v>22000</v>
      </c>
      <c r="F22" s="45">
        <f t="shared" si="4"/>
        <v>22000</v>
      </c>
      <c r="G22" s="45">
        <f t="shared" si="4"/>
        <v>0</v>
      </c>
      <c r="H22" s="45">
        <f t="shared" si="4"/>
        <v>0</v>
      </c>
      <c r="I22" s="45">
        <f t="shared" si="4"/>
        <v>0</v>
      </c>
      <c r="J22" s="45">
        <f t="shared" si="4"/>
        <v>0</v>
      </c>
      <c r="K22" s="45">
        <f t="shared" si="4"/>
        <v>0</v>
      </c>
      <c r="L22" s="45">
        <f t="shared" si="4"/>
        <v>0</v>
      </c>
      <c r="M22" s="45">
        <f t="shared" si="4"/>
        <v>0</v>
      </c>
      <c r="N22" s="45">
        <f t="shared" si="4"/>
        <v>0</v>
      </c>
      <c r="O22" s="45">
        <f t="shared" si="4"/>
        <v>0</v>
      </c>
      <c r="P22" s="45">
        <f t="shared" si="4"/>
        <v>0</v>
      </c>
      <c r="Q22" s="45">
        <f t="shared" si="4"/>
        <v>419800</v>
      </c>
    </row>
    <row r="23" spans="1:20" x14ac:dyDescent="0.25"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20" s="2" customFormat="1" x14ac:dyDescent="0.25">
      <c r="A24" s="42" t="s">
        <v>196</v>
      </c>
      <c r="B24" s="45">
        <f>+B5+B13+B18+B22</f>
        <v>7610796</v>
      </c>
      <c r="C24" s="45">
        <f>+C5+C13+C18+C22</f>
        <v>-831996</v>
      </c>
      <c r="D24" s="45">
        <f t="shared" ref="D24:Q24" si="5">+D5+D13+D18+D22</f>
        <v>6778800</v>
      </c>
      <c r="E24" s="45">
        <f t="shared" si="5"/>
        <v>492800</v>
      </c>
      <c r="F24" s="45">
        <f t="shared" si="5"/>
        <v>483800</v>
      </c>
      <c r="G24" s="45">
        <f t="shared" si="5"/>
        <v>0</v>
      </c>
      <c r="H24" s="45">
        <f t="shared" si="5"/>
        <v>0</v>
      </c>
      <c r="I24" s="45">
        <f t="shared" si="5"/>
        <v>0</v>
      </c>
      <c r="J24" s="45">
        <f t="shared" si="5"/>
        <v>0</v>
      </c>
      <c r="K24" s="45">
        <f t="shared" si="5"/>
        <v>0</v>
      </c>
      <c r="L24" s="45">
        <f t="shared" si="5"/>
        <v>0</v>
      </c>
      <c r="M24" s="45">
        <f t="shared" si="5"/>
        <v>0</v>
      </c>
      <c r="N24" s="45">
        <f t="shared" si="5"/>
        <v>0</v>
      </c>
      <c r="O24" s="45">
        <f t="shared" si="5"/>
        <v>0</v>
      </c>
      <c r="P24" s="45">
        <f t="shared" si="5"/>
        <v>0</v>
      </c>
      <c r="Q24" s="45">
        <f t="shared" si="5"/>
        <v>3152604</v>
      </c>
    </row>
  </sheetData>
  <mergeCells count="4">
    <mergeCell ref="A3:Q3"/>
    <mergeCell ref="A7:Q7"/>
    <mergeCell ref="A15:Q15"/>
    <mergeCell ref="A20:Q20"/>
  </mergeCells>
  <conditionalFormatting sqref="Q1:Q1048576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</vt:lpstr>
      <vt:lpstr>Hoja2</vt:lpstr>
      <vt:lpstr>NOVIEMBRE!Área_de_impresión</vt:lpstr>
    </vt:vector>
  </TitlesOfParts>
  <Company>AMSA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JMarroquín</dc:creator>
  <cp:lastModifiedBy>Yeimy Daleicy Rodriguez Gonzalez</cp:lastModifiedBy>
  <cp:lastPrinted>2018-11-29T16:31:34Z</cp:lastPrinted>
  <dcterms:created xsi:type="dcterms:W3CDTF">2013-02-07T15:26:23Z</dcterms:created>
  <dcterms:modified xsi:type="dcterms:W3CDTF">2018-11-29T16:42:50Z</dcterms:modified>
</cp:coreProperties>
</file>