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uridico\Ley de Acceso a la informacion RH\2018\MARZO\"/>
    </mc:Choice>
  </mc:AlternateContent>
  <bookViews>
    <workbookView xWindow="0" yWindow="0" windowWidth="28740" windowHeight="11520" firstSheet="1" activeTab="2"/>
  </bookViews>
  <sheets>
    <sheet name="NOMINA-ANTES" sheetId="15" r:id="rId1"/>
    <sheet name="NOMINA-DESPUES" sheetId="16" r:id="rId2"/>
    <sheet name="Hoja1" sheetId="18" r:id="rId3"/>
    <sheet name="Hoja2" sheetId="17" r:id="rId4"/>
  </sheets>
  <definedNames>
    <definedName name="_xlnm._FilterDatabase" localSheetId="0" hidden="1">'NOMINA-ANTES'!$A$1:$T$118</definedName>
    <definedName name="_xlnm._FilterDatabase" localSheetId="1" hidden="1">'NOMINA-DESPUES'!$A$1:$N$160</definedName>
    <definedName name="_xlnm.Print_Area" localSheetId="0">'NOMINA-ANTES'!$A$87:$J$115</definedName>
    <definedName name="_xlnm.Print_Area" localSheetId="1">'NOMINA-DESPUES'!$A$1:$J$158</definedName>
  </definedNames>
  <calcPr calcId="162913"/>
</workbook>
</file>

<file path=xl/calcChain.xml><?xml version="1.0" encoding="utf-8"?>
<calcChain xmlns="http://schemas.openxmlformats.org/spreadsheetml/2006/main">
  <c r="K104" i="15" l="1"/>
  <c r="M3" i="16" l="1"/>
  <c r="J53" i="16"/>
  <c r="J75" i="16"/>
  <c r="J84" i="16"/>
  <c r="J96" i="16"/>
  <c r="J105" i="16"/>
  <c r="J115" i="16"/>
  <c r="J133" i="16"/>
  <c r="J145" i="16"/>
  <c r="R4" i="17" l="1"/>
  <c r="T4" i="17" s="1"/>
  <c r="T17" i="17"/>
  <c r="S16" i="17"/>
  <c r="S8" i="17"/>
  <c r="S4" i="17"/>
  <c r="R21" i="17"/>
  <c r="T21" i="17" s="1"/>
  <c r="R16" i="17"/>
  <c r="T16" i="17" s="1"/>
  <c r="R12" i="17"/>
  <c r="T12" i="17" s="1"/>
  <c r="R11" i="17"/>
  <c r="T11" i="17" s="1"/>
  <c r="R10" i="17"/>
  <c r="T10" i="17" s="1"/>
  <c r="R9" i="17"/>
  <c r="T9" i="17" s="1"/>
  <c r="R8" i="17"/>
  <c r="T8" i="17" s="1"/>
  <c r="K53" i="16"/>
  <c r="L129" i="16"/>
  <c r="L72" i="16"/>
  <c r="L46" i="16"/>
  <c r="L34" i="16"/>
  <c r="J148" i="16"/>
  <c r="L144" i="16"/>
  <c r="L130" i="16"/>
  <c r="K95" i="15"/>
  <c r="K94" i="15"/>
  <c r="K93" i="15"/>
  <c r="K92" i="15"/>
  <c r="K91" i="15"/>
  <c r="K90" i="15"/>
  <c r="L131" i="16"/>
  <c r="L142" i="16"/>
  <c r="L141" i="16"/>
  <c r="L126" i="16"/>
  <c r="L114" i="16"/>
  <c r="L113" i="16"/>
  <c r="L112" i="16"/>
  <c r="L111" i="16"/>
  <c r="L95" i="16"/>
  <c r="L93" i="16"/>
  <c r="L49" i="16"/>
  <c r="L48" i="16"/>
  <c r="L47" i="16"/>
  <c r="L45" i="16"/>
  <c r="L44" i="16"/>
  <c r="L43" i="16"/>
  <c r="L42" i="16"/>
  <c r="L41" i="16"/>
  <c r="L40" i="16"/>
  <c r="L39" i="16"/>
  <c r="L38" i="16"/>
  <c r="L37" i="16"/>
  <c r="K82" i="15"/>
  <c r="K79" i="15"/>
  <c r="K76" i="15"/>
  <c r="K72" i="15"/>
  <c r="K71" i="15"/>
  <c r="K69" i="15"/>
  <c r="K65" i="15"/>
  <c r="K63" i="15"/>
  <c r="K62" i="15"/>
  <c r="K61" i="15"/>
  <c r="K60" i="15"/>
  <c r="K59" i="15"/>
  <c r="K55" i="15"/>
  <c r="K56" i="15"/>
  <c r="K57" i="15"/>
  <c r="K18" i="15"/>
  <c r="K12" i="15"/>
  <c r="K54" i="15"/>
  <c r="D24" i="17" l="1"/>
  <c r="G24" i="17"/>
  <c r="H24" i="17"/>
  <c r="I24" i="17"/>
  <c r="J24" i="17"/>
  <c r="K24" i="17"/>
  <c r="L24" i="17"/>
  <c r="M24" i="17"/>
  <c r="N24" i="17"/>
  <c r="O24" i="17"/>
  <c r="P24" i="17"/>
  <c r="F22" i="17"/>
  <c r="G22" i="17"/>
  <c r="H22" i="17"/>
  <c r="I22" i="17"/>
  <c r="J22" i="17"/>
  <c r="K22" i="17"/>
  <c r="L22" i="17"/>
  <c r="M22" i="17"/>
  <c r="N22" i="17"/>
  <c r="O22" i="17"/>
  <c r="P22" i="17"/>
  <c r="F18" i="17"/>
  <c r="G18" i="17"/>
  <c r="H18" i="17"/>
  <c r="I18" i="17"/>
  <c r="J18" i="17"/>
  <c r="K18" i="17"/>
  <c r="L18" i="17"/>
  <c r="M18" i="17"/>
  <c r="N18" i="17"/>
  <c r="O18" i="17"/>
  <c r="P18" i="17"/>
  <c r="Q21" i="17"/>
  <c r="Q22" i="17" s="1"/>
  <c r="Q17" i="17"/>
  <c r="Q16" i="17"/>
  <c r="Q12" i="17"/>
  <c r="Q11" i="17"/>
  <c r="Q10" i="17"/>
  <c r="Q9" i="17"/>
  <c r="Q8" i="17"/>
  <c r="Q4" i="17"/>
  <c r="J13" i="17"/>
  <c r="K13" i="17"/>
  <c r="L13" i="17"/>
  <c r="M13" i="17"/>
  <c r="N13" i="17"/>
  <c r="O13" i="17"/>
  <c r="P13" i="17"/>
  <c r="D21" i="17"/>
  <c r="D22" i="17" s="1"/>
  <c r="D17" i="17"/>
  <c r="D16" i="17"/>
  <c r="D12" i="17"/>
  <c r="D11" i="17"/>
  <c r="D10" i="17"/>
  <c r="D9" i="17"/>
  <c r="D8" i="17"/>
  <c r="D4" i="17"/>
  <c r="C22" i="17"/>
  <c r="C24" i="17" s="1"/>
  <c r="E22" i="17"/>
  <c r="C18" i="17"/>
  <c r="D18" i="17"/>
  <c r="E18" i="17"/>
  <c r="C13" i="17"/>
  <c r="E13" i="17"/>
  <c r="F13" i="17"/>
  <c r="G13" i="17"/>
  <c r="H13" i="17"/>
  <c r="I13" i="17"/>
  <c r="C5" i="17"/>
  <c r="D5" i="17"/>
  <c r="E5" i="17"/>
  <c r="F5" i="17"/>
  <c r="G5" i="17"/>
  <c r="H5" i="17"/>
  <c r="I5" i="17"/>
  <c r="B13" i="17"/>
  <c r="B22" i="17"/>
  <c r="B18" i="17"/>
  <c r="B5" i="17"/>
  <c r="Q18" i="17" l="1"/>
  <c r="Q13" i="17"/>
  <c r="F24" i="17"/>
  <c r="E24" i="17"/>
  <c r="D13" i="17"/>
  <c r="B24" i="17"/>
  <c r="J98" i="15"/>
  <c r="J84" i="15"/>
  <c r="J41" i="15"/>
  <c r="Q24" i="17" l="1"/>
  <c r="R3" i="15"/>
  <c r="S3" i="15" s="1"/>
  <c r="R60" i="15"/>
  <c r="J85" i="15" l="1"/>
  <c r="J99" i="15" l="1"/>
  <c r="J42" i="15"/>
  <c r="J106" i="15" l="1"/>
  <c r="J107" i="15" s="1"/>
  <c r="J108" i="15" s="1"/>
</calcChain>
</file>

<file path=xl/sharedStrings.xml><?xml version="1.0" encoding="utf-8"?>
<sst xmlns="http://schemas.openxmlformats.org/spreadsheetml/2006/main" count="1513" uniqueCount="405">
  <si>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</si>
  <si>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</si>
  <si>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</si>
  <si>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</si>
  <si>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</si>
  <si>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</si>
  <si>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</si>
  <si>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</si>
  <si>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Asesoría Jurídica</t>
  </si>
  <si>
    <t>Ordenamiento Territorial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</si>
  <si>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</si>
  <si>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</si>
  <si>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</si>
  <si>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</si>
  <si>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</si>
  <si>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Forestal</t>
  </si>
  <si>
    <t>Control Ambiental</t>
  </si>
  <si>
    <t>Julio Roberto Juárez Pernillo</t>
  </si>
  <si>
    <t>Elaboró:</t>
  </si>
  <si>
    <t>Revisó:</t>
  </si>
  <si>
    <t>Vo.Bo.</t>
  </si>
  <si>
    <t>Director Ejecutivo</t>
  </si>
  <si>
    <t>AMSA</t>
  </si>
  <si>
    <t>Elfego Castellanos Gutiérrez</t>
  </si>
  <si>
    <t>Administrativo Financiero</t>
  </si>
  <si>
    <t>DIRECCIÓN Y COORDINACIÓN</t>
  </si>
  <si>
    <t>Sergio David Miranda Ochaeta</t>
  </si>
  <si>
    <t>RECOLECCIÓN, TRATAMIENTO, DISPOSICIÓN FINAL Y CONTROL DE LOS DESECHOS LÍQUIDOS Y SÓLIDOS DE LA CUENCA</t>
  </si>
  <si>
    <t>TOTAL ACTIVIDAD 002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</si>
  <si>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</si>
  <si>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</si>
  <si>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</si>
  <si>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</si>
  <si>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</si>
  <si>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Jefe Administrativo Financiero</t>
  </si>
  <si>
    <t>NIT</t>
  </si>
  <si>
    <t>FACTURA</t>
  </si>
  <si>
    <t>ISR</t>
  </si>
  <si>
    <t>Encargado de Nómina</t>
  </si>
  <si>
    <t>TOTAL CONSERVACIÓN Y REFORESTACIÓN DE SUELO Y AGUA</t>
  </si>
  <si>
    <t>PEQUEÑO</t>
  </si>
  <si>
    <t xml:space="preserve"> -TOTAL  RENGLÓN 029-</t>
  </si>
  <si>
    <t>NO VENCE</t>
  </si>
  <si>
    <t>van</t>
  </si>
  <si>
    <t>MYNOR 161</t>
  </si>
  <si>
    <t>Profesional</t>
  </si>
  <si>
    <t>Loida Rebeca Vásquez Zuleta</t>
  </si>
  <si>
    <t>AUTORIDAD PARA EL MANEJO SUSTENTABLE DE LA CUENCA Y DEL LAGO DE AMATITLÁN
NOMINA MENSUAL DEL RENGLÓN 029 "OTRAS REMUNERACIONES DE PERSONAL TEMPORAL"</t>
  </si>
  <si>
    <t>RÉGIMEN</t>
  </si>
  <si>
    <t>María José Ceballos López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</si>
  <si>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</si>
  <si>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</si>
  <si>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</si>
  <si>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11130016-219-00-33-00-000-002-000-029-0115-11-0000-0000</t>
  </si>
  <si>
    <t>FECHA 
CONTRATO</t>
  </si>
  <si>
    <t>TOTAL ACTIVIDAD 001</t>
  </si>
  <si>
    <t>Ing. Oscar Amed Juárez Sosa</t>
  </si>
  <si>
    <t>Jorge Mario Santos Arana</t>
  </si>
  <si>
    <t>Victor Anibal Lopez Aquino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</si>
  <si>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</si>
  <si>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</si>
  <si>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</si>
  <si>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</si>
  <si>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</si>
  <si>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</si>
  <si>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</si>
  <si>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</si>
  <si>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</si>
  <si>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</si>
  <si>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</si>
  <si>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Recursos Humanos</t>
  </si>
  <si>
    <t>Oscar Enrique Juárez Rodríguez</t>
  </si>
  <si>
    <t>Betzaida Isabel Cabrera Gamero</t>
  </si>
  <si>
    <t>Jonatan Iván Avila Hernández</t>
  </si>
  <si>
    <t>Abner Eliú Trujillo Barrios</t>
  </si>
  <si>
    <t xml:space="preserve"> </t>
  </si>
  <si>
    <t>Lilian Suyapa Moreno Mejía</t>
  </si>
  <si>
    <t>PAGOS TRIMESTRALES</t>
  </si>
  <si>
    <t>Raúl Alfredo Vicente González</t>
  </si>
  <si>
    <t>Saraí Pedro Peláez</t>
  </si>
  <si>
    <t>Ana Lucía Estrada Hernández</t>
  </si>
  <si>
    <t>Sergio Hernan Poitán</t>
  </si>
  <si>
    <t>Luis Gerardo Murga Barrios</t>
  </si>
  <si>
    <t>Gunther Obed Cruz Camey</t>
  </si>
  <si>
    <t>Yeimy Daleicy Rodriguez Gonzalez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</si>
  <si>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</si>
  <si>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</si>
  <si>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</si>
  <si>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</si>
  <si>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</si>
  <si>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</si>
  <si>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</si>
  <si>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Gabriela del Rosario Revolorio Lara</t>
  </si>
  <si>
    <t>Dulce Anahí Rodríguez Sanjay</t>
  </si>
  <si>
    <t>INFORME FINAL MALO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</si>
  <si>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</si>
  <si>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</si>
  <si>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</si>
  <si>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</si>
  <si>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</si>
  <si>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</si>
  <si>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</si>
  <si>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</si>
  <si>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</si>
  <si>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</si>
  <si>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</si>
  <si>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</si>
  <si>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</si>
  <si>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</si>
  <si>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</si>
  <si>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</si>
  <si>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Dulce María Hernández Arreaga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</si>
  <si>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</si>
  <si>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</si>
  <si>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</si>
  <si>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</si>
  <si>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</si>
  <si>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</si>
  <si>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</si>
  <si>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</si>
  <si>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</si>
  <si>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</si>
  <si>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</si>
  <si>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</si>
  <si>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Karla Sucely Zamora Marroquin</t>
  </si>
  <si>
    <t>Herson Waldemar Martínez Tecún</t>
  </si>
  <si>
    <t>02/01/2018</t>
  </si>
  <si>
    <t>05/01/2018 AL 31/12/2018</t>
  </si>
  <si>
    <t>01-2018-029-AMSA</t>
  </si>
  <si>
    <t>02-2018-029-AMSA</t>
  </si>
  <si>
    <t>04-2018-029-AMSA</t>
  </si>
  <si>
    <t>06-2018-029-AMSA</t>
  </si>
  <si>
    <t>07-2018-029-AMSA</t>
  </si>
  <si>
    <t>08-2018-029-AMSA</t>
  </si>
  <si>
    <t>12-2018-029-AMSA</t>
  </si>
  <si>
    <t>2018-29-AMSA</t>
  </si>
  <si>
    <t>Direccion Ejecutiva</t>
  </si>
  <si>
    <t>Reingenieria</t>
  </si>
  <si>
    <t>Relaciones interinstitucionales</t>
  </si>
  <si>
    <t>Recursos humanos</t>
  </si>
  <si>
    <t>Asesoria Juridica</t>
  </si>
  <si>
    <t>Evaluacion de proyectos</t>
  </si>
  <si>
    <t>Evaluacion y Seguimiento</t>
  </si>
  <si>
    <t>79-2018-29-AMSA</t>
  </si>
  <si>
    <t>45-2018-29-AMSA</t>
  </si>
  <si>
    <t>AUDITORIA</t>
  </si>
  <si>
    <t>44-2018-29-AMSA</t>
  </si>
  <si>
    <t>50-2018-29-AMSA</t>
  </si>
  <si>
    <t>53-2018-29-AMSA</t>
  </si>
  <si>
    <t>Técnico auxiliar de Campo</t>
  </si>
  <si>
    <t>Líquidos y Sólidos</t>
  </si>
  <si>
    <t>68-2018-29-AMSA</t>
  </si>
  <si>
    <t>64-2018-29-AMSA</t>
  </si>
  <si>
    <t>58-2018-29-AMSA</t>
  </si>
  <si>
    <t>51-2018-29-AMSA</t>
  </si>
  <si>
    <t>63-2018-29-AMSA</t>
  </si>
  <si>
    <t>55-2018-29-AMSA</t>
  </si>
  <si>
    <t>Limpieza del lago</t>
  </si>
  <si>
    <t>60-2018-29-AMSA</t>
  </si>
  <si>
    <t>66-2018-29-AMSA</t>
  </si>
  <si>
    <t>52-2018-29-AMSA</t>
  </si>
  <si>
    <t>Cambio Climatico</t>
  </si>
  <si>
    <t>75-2018-29-AMSA</t>
  </si>
  <si>
    <t>03-2018-29-AMSA</t>
  </si>
  <si>
    <t>61-2018-29-AMSA</t>
  </si>
  <si>
    <t>56-2018-29-AMSA</t>
  </si>
  <si>
    <t>46-2018-29-AMSA</t>
  </si>
  <si>
    <t>36-2018-29-AMSA</t>
  </si>
  <si>
    <t>Educación Ambiental</t>
  </si>
  <si>
    <t>77-2018-29-AMSA</t>
  </si>
  <si>
    <t>76-2018-29-AMSA</t>
  </si>
  <si>
    <t>73-2018-29-AMSA</t>
  </si>
  <si>
    <t>74-2018-29-AMSA</t>
  </si>
  <si>
    <t>72-2018-29-AMSA</t>
  </si>
  <si>
    <t>11-2018-029-AMSA</t>
  </si>
  <si>
    <t xml:space="preserve">Profesional de division </t>
  </si>
  <si>
    <t>49-2018-29-AMSA</t>
  </si>
  <si>
    <t>57-2018-29-AMSA</t>
  </si>
  <si>
    <t>09-2018-29-AMSA</t>
  </si>
  <si>
    <t>54-2018-29-AMSA</t>
  </si>
  <si>
    <t>31-2018-29-AMSA</t>
  </si>
  <si>
    <t>Comunicación Social</t>
  </si>
  <si>
    <t>40-2018-29-AMSA</t>
  </si>
  <si>
    <t>62-2018-29-AMSA</t>
  </si>
  <si>
    <t>24-2018-29-AMSA</t>
  </si>
  <si>
    <t>17-2018-29-AMSA</t>
  </si>
  <si>
    <t>15-2018-029-AMSA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</si>
  <si>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</si>
  <si>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</si>
  <si>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</si>
  <si>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</si>
  <si>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</si>
  <si>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</si>
  <si>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</si>
  <si>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</si>
  <si>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</si>
  <si>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</si>
  <si>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</si>
  <si>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</si>
  <si>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</si>
  <si>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</si>
  <si>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</si>
  <si>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</si>
  <si>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</si>
  <si>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</si>
  <si>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</si>
  <si>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</si>
  <si>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</si>
  <si>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</si>
  <si>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</si>
  <si>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</si>
  <si>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</si>
  <si>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</si>
  <si>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</si>
  <si>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</si>
  <si>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</si>
  <si>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Tecnica en recursos Humanos</t>
  </si>
  <si>
    <t>Técnica de Division</t>
  </si>
  <si>
    <t xml:space="preserve">Técnico de Division </t>
  </si>
  <si>
    <t>Técnico en Topografia</t>
  </si>
  <si>
    <t>Técnico en limpieza del Lago</t>
  </si>
  <si>
    <t>Técnico en Transportes</t>
  </si>
  <si>
    <t>Técnica Forestal</t>
  </si>
  <si>
    <t>Técnico en Informatica</t>
  </si>
  <si>
    <t>Técnico de Division</t>
  </si>
  <si>
    <t>Técnico en Transporte y Mantenimiento</t>
  </si>
  <si>
    <t xml:space="preserve">Técnico en Transporte </t>
  </si>
  <si>
    <t>Técnico en Mantenimiento</t>
  </si>
  <si>
    <t>Técnico Auxiliar de Division</t>
  </si>
  <si>
    <t>Técnica Auxiliar de Division</t>
  </si>
  <si>
    <t>Técnico en Educacion Ambiental</t>
  </si>
  <si>
    <t>Técnica en Educacion Ambiental</t>
  </si>
  <si>
    <t>Técnico en Relaciones interinstitucionales</t>
  </si>
  <si>
    <t>Técnico en Comunicación Social</t>
  </si>
  <si>
    <t>Técnica auxiliar de Direccion</t>
  </si>
  <si>
    <t>Técnico en Informacion Publica</t>
  </si>
  <si>
    <t>Técnica de Direccion</t>
  </si>
  <si>
    <t>Técnico de asesoria Jurídica</t>
  </si>
  <si>
    <t>Técnica Auxiliar de Recursos Humanos</t>
  </si>
  <si>
    <t>Técnica Auxilair de Direccion</t>
  </si>
  <si>
    <t>Técnica Asesora</t>
  </si>
  <si>
    <t>Asesor de la Direccion Ejecutiva</t>
  </si>
  <si>
    <t>Profesional en Asuntos Jurídicos</t>
  </si>
  <si>
    <t>Profesional en Control de Metales</t>
  </si>
  <si>
    <t>Profesional en Planificacion</t>
  </si>
  <si>
    <t>Profesional de Division</t>
  </si>
  <si>
    <t>Profesinal en Comunicación Social</t>
  </si>
  <si>
    <t>Profesional en Trabajo Social</t>
  </si>
  <si>
    <t>CORRESPONDIENTE AL MES DE MARZO  2018</t>
  </si>
  <si>
    <t>001-002-0004</t>
  </si>
  <si>
    <t>001-002-0005</t>
  </si>
  <si>
    <t>001-002-0008</t>
  </si>
  <si>
    <t>001-002-0001</t>
  </si>
  <si>
    <t>001-002-0002</t>
  </si>
  <si>
    <t>Sub Producto 001-001-0001</t>
  </si>
  <si>
    <t>001-001-0001</t>
  </si>
  <si>
    <t>Auditoria</t>
  </si>
  <si>
    <t>Ejecución de proyectos</t>
  </si>
  <si>
    <t>001-008-0002</t>
  </si>
  <si>
    <t>Actividad 001</t>
  </si>
  <si>
    <t>Actividad 002</t>
  </si>
  <si>
    <t>Actividad 005</t>
  </si>
  <si>
    <t>001-018-0002</t>
  </si>
  <si>
    <t>001-018-0001</t>
  </si>
  <si>
    <t>Total 001</t>
  </si>
  <si>
    <t>Total 002</t>
  </si>
  <si>
    <t>Actividad 004</t>
  </si>
  <si>
    <t>Total 004</t>
  </si>
  <si>
    <t>Total 005</t>
  </si>
  <si>
    <t>TOTAL  GENERAL</t>
  </si>
  <si>
    <t>ASIGNADO</t>
  </si>
  <si>
    <t>MODIFICADO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</si>
  <si>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</si>
  <si>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</si>
  <si>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</si>
  <si>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</si>
  <si>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</si>
  <si>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</si>
  <si>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</si>
  <si>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</si>
  <si>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</si>
  <si>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</si>
  <si>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</si>
  <si>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</si>
  <si>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</si>
  <si>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SUBPRODUCTO</t>
  </si>
  <si>
    <t>SALDO</t>
  </si>
  <si>
    <t>CONTROL DE LA CALIDAD DEL AGUA</t>
  </si>
  <si>
    <t>TRATAMIENTO DE LAS AGUAS RESIDUALES A TRAVÉS DE LAS PLANTAS DE TRATAMIENTO A CARGO DE LA INSTITUCIÓN.</t>
  </si>
  <si>
    <t>Sub Producto 001-002-0001</t>
  </si>
  <si>
    <t>Sub Producto 001-002-0004</t>
  </si>
  <si>
    <t>INFORMES DE CONTROL Y MONITOREO DE LA CALIDAD DEL AGUA DE LOS PRINCIPALES CUERPOS DE AGUA SUPERFICIALES, RESIDUALES Y DEL LAGO DE AMATITLÁN</t>
  </si>
  <si>
    <t>Sub Producto 001-002-0002</t>
  </si>
  <si>
    <t>VOLUMEN DE DESECHOS SÓLIDOS FLOTANTES Y PLANTAS ACUÁTICAS EXTRAIDOS DEL LAGO DE AMATITLÁN</t>
  </si>
  <si>
    <t>Sub Producto 001-002-0008</t>
  </si>
  <si>
    <t>PERSONAS CAPACITADAS Y SENSIBILIZADAS EN TEMAS AMBIENTALES DIRIGIDOS AL SECTOR FORMAL/NO FORMAL</t>
  </si>
  <si>
    <t>TOTAL SUB-PRODUCTO 001-002-001</t>
  </si>
  <si>
    <t>TOTAL SUB-PRODUCTO 001-002-002</t>
  </si>
  <si>
    <t>TOTAL SUB-PRODUCTO 001-002-008</t>
  </si>
  <si>
    <t>Ejecucion de proyectos</t>
  </si>
  <si>
    <t>Betzy Veralí Mendoza Samayoa</t>
  </si>
  <si>
    <t>Eduardo Enrique Mazariegoz Godinez</t>
  </si>
  <si>
    <t>Jorge Alberto Lopez Mazariegos</t>
  </si>
  <si>
    <t>Ejecucion de Proyectos</t>
  </si>
  <si>
    <t>Sub Producto 001-002-0005</t>
  </si>
  <si>
    <t>CONTROL Y MANEJO DE LOS DESECHOS SÓLIDOS EN LA CUENCA DEL LAGO DE AMATITLÁN</t>
  </si>
  <si>
    <t>Sólidos</t>
  </si>
  <si>
    <t>TOTAL SUB-PRODUCTO 001-002-005</t>
  </si>
  <si>
    <t>CONTROL DE LA EROSIÓN DE SUELOS Y DE LA SEDIMENTACIÓN</t>
  </si>
  <si>
    <t>CONSERVACIÓN DE SUELOS Y AGUA EN LA CUENCA DEL LAGO DE AMATITLÁN</t>
  </si>
  <si>
    <t>TOTAL SUB-PRODUCTO 001-001-001</t>
  </si>
  <si>
    <t>TOTAL SUB-PRODUCTO 001-018-0001</t>
  </si>
  <si>
    <t>Sub producto 001-018-0001</t>
  </si>
  <si>
    <t>TOTAL SUB-PRODUCTO 001-002-004</t>
  </si>
  <si>
    <t>RETENCIÓN DE SEDIMENTOS A TRAVÉS DE LA CONFORMACIÓN DE DIQUES Y OTROS MECANISMOS DE CONTROL</t>
  </si>
  <si>
    <t>MANEJO DE AREAS FORESTALES</t>
  </si>
  <si>
    <t>Sub producto 001-008-0002</t>
  </si>
  <si>
    <t>Juan Alberto Hernandez Hernandez</t>
  </si>
  <si>
    <t>proyección</t>
  </si>
  <si>
    <t>aumentos</t>
  </si>
  <si>
    <t>saldo final</t>
  </si>
  <si>
    <t>TOTAL SUB-PRODUCTO 001-008-0002</t>
  </si>
  <si>
    <t>48-2018-29-AMSA</t>
  </si>
  <si>
    <t>juan pablo guzman</t>
  </si>
  <si>
    <t>elena victoria</t>
  </si>
  <si>
    <t>12/03/2018 AL 31/12/2018</t>
  </si>
  <si>
    <t>84-2018-029-AMSA</t>
  </si>
  <si>
    <t>01/03/2018 AL 31/12/2018</t>
  </si>
  <si>
    <t>85-2018-29-AMSA</t>
  </si>
  <si>
    <t>82-2018-029-AMSA</t>
  </si>
  <si>
    <t>01/03/2018 AL 3/12/2018</t>
  </si>
  <si>
    <t>83-2018-029-AMSA</t>
  </si>
  <si>
    <t>A-52</t>
  </si>
  <si>
    <t>B-10</t>
  </si>
  <si>
    <t>A-109</t>
  </si>
  <si>
    <t>A-24</t>
  </si>
  <si>
    <t>A-30</t>
  </si>
  <si>
    <t>B-95</t>
  </si>
  <si>
    <t>A-59</t>
  </si>
  <si>
    <t>A-178</t>
  </si>
  <si>
    <t>AR-27</t>
  </si>
  <si>
    <t>C-28</t>
  </si>
  <si>
    <t>A-69</t>
  </si>
  <si>
    <t>J-20</t>
  </si>
  <si>
    <t>B-89</t>
  </si>
  <si>
    <t>B-1</t>
  </si>
  <si>
    <t>20/02/2018</t>
  </si>
  <si>
    <t>A-80</t>
  </si>
  <si>
    <t>A-27</t>
  </si>
  <si>
    <t>C-52</t>
  </si>
  <si>
    <t>A-3</t>
  </si>
  <si>
    <t>b-13</t>
  </si>
  <si>
    <t>B-23</t>
  </si>
  <si>
    <t>B-12</t>
  </si>
  <si>
    <t>A-44</t>
  </si>
  <si>
    <t>A-78</t>
  </si>
  <si>
    <t>B-8</t>
  </si>
  <si>
    <t>A-333</t>
  </si>
  <si>
    <t>A-111</t>
  </si>
  <si>
    <t>B-63</t>
  </si>
  <si>
    <t>D-48</t>
  </si>
  <si>
    <t>B-121</t>
  </si>
  <si>
    <t>E-17</t>
  </si>
  <si>
    <t>A2-25</t>
  </si>
  <si>
    <t>B-105</t>
  </si>
  <si>
    <t>A-583</t>
  </si>
  <si>
    <t>B-14</t>
  </si>
  <si>
    <t>B-17</t>
  </si>
  <si>
    <t>B-94</t>
  </si>
  <si>
    <t>A-101</t>
  </si>
  <si>
    <t>B-73</t>
  </si>
  <si>
    <t>A-42</t>
  </si>
  <si>
    <t>A2-20</t>
  </si>
  <si>
    <t>D-29</t>
  </si>
  <si>
    <t>A-41</t>
  </si>
  <si>
    <t>B-62</t>
  </si>
  <si>
    <t>A-74</t>
  </si>
  <si>
    <t>B-96</t>
  </si>
  <si>
    <t>A-63</t>
  </si>
  <si>
    <t>B-79</t>
  </si>
  <si>
    <t>A-16</t>
  </si>
  <si>
    <t>C-180</t>
  </si>
  <si>
    <t>C-73</t>
  </si>
  <si>
    <t>A-125</t>
  </si>
  <si>
    <t>B-90</t>
  </si>
  <si>
    <t>B-13</t>
  </si>
  <si>
    <t>A-102</t>
  </si>
  <si>
    <t>B-108</t>
  </si>
  <si>
    <t>A-215</t>
  </si>
  <si>
    <t>07/02/2018</t>
  </si>
  <si>
    <t>80-2018-029-AMSA</t>
  </si>
  <si>
    <t>C-124</t>
  </si>
  <si>
    <t>A-26</t>
  </si>
  <si>
    <t>A-226</t>
  </si>
  <si>
    <t>A-117</t>
  </si>
  <si>
    <t>B-48</t>
  </si>
  <si>
    <t xml:space="preserve">C-1 </t>
  </si>
  <si>
    <t>B-58</t>
  </si>
  <si>
    <t>B-103</t>
  </si>
  <si>
    <t>A-20</t>
  </si>
  <si>
    <t>22/02/2018</t>
  </si>
  <si>
    <t>86-2018-029-AMSA</t>
  </si>
  <si>
    <t>Técnica en Reingenieria</t>
  </si>
  <si>
    <t>Técnico en Reingenieria</t>
  </si>
  <si>
    <t>Asesor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</si>
</sst>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3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4" fillId="0" borderId="0">
      <alignment vertical="top"/>
    </xf>
    <xf numFmtId="0" fontId="17" fillId="0" borderId="0">
      <alignment vertical="top"/>
    </xf>
    <xf numFmtId="0" fontId="22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1" fillId="0" borderId="0" xfId="7" applyFont="1" applyFill="1" applyBorder="1" applyAlignment="1">
      <alignment horizontal="left" vertical="center"/>
    </xf>
    <xf numFmtId="0" fontId="0" fillId="0" borderId="0" xfId="0" applyFill="1"/>
    <xf numFmtId="49" fontId="9" fillId="3" borderId="1" xfId="1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11" fillId="0" borderId="1" xfId="7" applyFont="1" applyFill="1" applyBorder="1" applyAlignment="1">
      <alignment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9" fillId="4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right"/>
    </xf>
    <xf numFmtId="0" fontId="18" fillId="4" borderId="2" xfId="5" applyFont="1" applyFill="1" applyBorder="1" applyAlignment="1">
      <alignment horizontal="center" vertical="center"/>
    </xf>
    <xf numFmtId="0" fontId="19" fillId="4" borderId="0" xfId="5" applyNumberFormat="1" applyFont="1" applyFill="1" applyBorder="1" applyAlignment="1">
      <alignment horizontal="center" vertical="center"/>
    </xf>
    <xf numFmtId="166" fontId="19" fillId="4" borderId="0" xfId="6" applyNumberFormat="1" applyFont="1" applyFill="1" applyBorder="1" applyAlignment="1">
      <alignment horizontal="center" vertical="center"/>
    </xf>
    <xf numFmtId="166" fontId="19" fillId="4" borderId="0" xfId="7" applyNumberFormat="1" applyFont="1" applyFill="1" applyBorder="1" applyAlignment="1">
      <alignment horizontal="center" vertical="center"/>
    </xf>
    <xf numFmtId="0" fontId="19" fillId="4" borderId="0" xfId="5" applyFont="1" applyFill="1" applyBorder="1" applyAlignment="1">
      <alignment horizontal="left" vertical="center"/>
    </xf>
    <xf numFmtId="0" fontId="20" fillId="4" borderId="0" xfId="0" applyNumberFormat="1" applyFont="1" applyFill="1" applyAlignment="1">
      <alignment horizontal="center"/>
    </xf>
    <xf numFmtId="0" fontId="20" fillId="4" borderId="0" xfId="0" applyFont="1" applyFill="1"/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19" fillId="4" borderId="0" xfId="1" applyNumberFormat="1" applyFont="1" applyFill="1" applyBorder="1" applyAlignment="1">
      <alignment horizontal="center" vertical="center"/>
    </xf>
    <xf numFmtId="49" fontId="19" fillId="4" borderId="0" xfId="7" applyNumberFormat="1" applyFont="1" applyFill="1" applyBorder="1" applyAlignment="1">
      <alignment horizontal="center" vertical="center"/>
    </xf>
    <xf numFmtId="49" fontId="19" fillId="4" borderId="0" xfId="1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49" fontId="19" fillId="4" borderId="1" xfId="7" applyNumberFormat="1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9" fillId="4" borderId="1" xfId="7" applyNumberFormat="1" applyFont="1" applyFill="1" applyBorder="1" applyAlignment="1">
      <alignment horizontal="center" vertical="center"/>
    </xf>
    <xf numFmtId="1" fontId="19" fillId="4" borderId="0" xfId="7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vertical="center"/>
    </xf>
    <xf numFmtId="49" fontId="6" fillId="4" borderId="0" xfId="5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49" fontId="11" fillId="4" borderId="0" xfId="1" applyNumberFormat="1" applyFont="1" applyFill="1" applyBorder="1" applyAlignment="1">
      <alignment horizontal="center" vertical="center"/>
    </xf>
    <xf numFmtId="0" fontId="10" fillId="4" borderId="0" xfId="0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NumberFormat="1" applyFont="1" applyFill="1"/>
    <xf numFmtId="0" fontId="12" fillId="4" borderId="0" xfId="0" applyFont="1" applyFill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 wrapText="1"/>
    </xf>
    <xf numFmtId="49" fontId="15" fillId="4" borderId="0" xfId="1" applyNumberFormat="1" applyFont="1" applyFill="1" applyBorder="1" applyAlignment="1">
      <alignment horizontal="center" vertical="center"/>
    </xf>
    <xf numFmtId="1" fontId="19" fillId="4" borderId="1" xfId="1" applyNumberFormat="1" applyFont="1" applyFill="1" applyBorder="1" applyAlignment="1">
      <alignment horizontal="center" vertical="center"/>
    </xf>
    <xf numFmtId="0" fontId="18" fillId="4" borderId="0" xfId="5" applyNumberFormat="1" applyFont="1" applyFill="1" applyBorder="1" applyAlignment="1">
      <alignment horizontal="left" vertical="center"/>
    </xf>
    <xf numFmtId="0" fontId="19" fillId="4" borderId="0" xfId="5" applyNumberFormat="1" applyFont="1" applyFill="1" applyBorder="1" applyAlignment="1">
      <alignment horizontal="left" vertical="center"/>
    </xf>
    <xf numFmtId="164" fontId="0" fillId="4" borderId="1" xfId="8" applyFont="1" applyFill="1" applyBorder="1"/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9" fillId="4" borderId="0" xfId="5" applyNumberFormat="1" applyFont="1" applyFill="1" applyBorder="1" applyAlignment="1">
      <alignment horizontal="left" vertical="center"/>
    </xf>
    <xf numFmtId="0" fontId="11" fillId="4" borderId="0" xfId="5" applyNumberFormat="1" applyFont="1" applyFill="1" applyBorder="1" applyAlignment="1">
      <alignment horizontal="left" vertical="center"/>
    </xf>
    <xf numFmtId="164" fontId="6" fillId="4" borderId="0" xfId="8" applyFont="1" applyFill="1" applyAlignment="1">
      <alignment vertical="center"/>
    </xf>
    <xf numFmtId="0" fontId="6" fillId="4" borderId="0" xfId="5" applyFont="1" applyFill="1" applyAlignment="1">
      <alignment vertical="center"/>
    </xf>
    <xf numFmtId="0" fontId="6" fillId="4" borderId="0" xfId="5" applyFont="1" applyFill="1" applyAlignment="1">
      <alignment horizontal="center" vertical="center"/>
    </xf>
    <xf numFmtId="0" fontId="21" fillId="4" borderId="0" xfId="5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10" fontId="0" fillId="4" borderId="0" xfId="8" applyNumberFormat="1" applyFont="1" applyFill="1"/>
    <xf numFmtId="49" fontId="18" fillId="4" borderId="19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19" fillId="4" borderId="1" xfId="5" applyNumberFormat="1" applyFont="1" applyFill="1" applyBorder="1" applyAlignment="1">
      <alignment horizontal="center" vertical="center"/>
    </xf>
    <xf numFmtId="14" fontId="13" fillId="4" borderId="0" xfId="0" applyNumberFormat="1" applyFont="1" applyFill="1" applyAlignment="1">
      <alignment horizontal="center"/>
    </xf>
    <xf numFmtId="164" fontId="7" fillId="4" borderId="2" xfId="8" applyFont="1" applyFill="1" applyBorder="1"/>
    <xf numFmtId="0" fontId="7" fillId="4" borderId="2" xfId="0" applyFont="1" applyFill="1" applyBorder="1"/>
    <xf numFmtId="14" fontId="7" fillId="4" borderId="2" xfId="0" applyNumberFormat="1" applyFont="1" applyFill="1" applyBorder="1" applyAlignment="1">
      <alignment horizontal="center"/>
    </xf>
    <xf numFmtId="1" fontId="19" fillId="4" borderId="1" xfId="7" applyNumberFormat="1" applyFont="1" applyFill="1" applyBorder="1" applyAlignment="1">
      <alignment horizontal="center" vertical="center"/>
    </xf>
    <xf numFmtId="49" fontId="8" fillId="4" borderId="0" xfId="5" applyNumberFormat="1" applyFont="1" applyFill="1" applyBorder="1" applyAlignment="1">
      <alignment vertical="center"/>
    </xf>
    <xf numFmtId="49" fontId="8" fillId="4" borderId="2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right" vertical="center"/>
    </xf>
    <xf numFmtId="0" fontId="16" fillId="4" borderId="0" xfId="0" applyFont="1" applyFill="1"/>
    <xf numFmtId="49" fontId="8" fillId="4" borderId="0" xfId="5" applyNumberFormat="1" applyFont="1" applyFill="1" applyBorder="1" applyAlignment="1">
      <alignment horizontal="center" vertical="center"/>
    </xf>
    <xf numFmtId="0" fontId="8" fillId="4" borderId="0" xfId="5" applyFont="1" applyFill="1" applyBorder="1" applyAlignment="1">
      <alignment vertical="center"/>
    </xf>
    <xf numFmtId="0" fontId="8" fillId="4" borderId="3" xfId="5" applyFont="1" applyFill="1" applyBorder="1" applyAlignment="1">
      <alignment horizontal="center" vertical="center"/>
    </xf>
    <xf numFmtId="168" fontId="3" fillId="4" borderId="0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center" vertical="center"/>
    </xf>
    <xf numFmtId="44" fontId="8" fillId="4" borderId="0" xfId="5" applyNumberFormat="1" applyFont="1" applyFill="1" applyBorder="1" applyAlignment="1">
      <alignment vertical="center"/>
    </xf>
    <xf numFmtId="168" fontId="5" fillId="4" borderId="0" xfId="0" applyNumberFormat="1" applyFont="1" applyFill="1" applyAlignment="1">
      <alignment horizontal="center"/>
    </xf>
    <xf numFmtId="0" fontId="4" fillId="4" borderId="0" xfId="0" applyFont="1" applyFill="1"/>
    <xf numFmtId="164" fontId="0" fillId="4" borderId="0" xfId="0" applyNumberFormat="1" applyFill="1"/>
    <xf numFmtId="1" fontId="19" fillId="0" borderId="1" xfId="1" applyNumberFormat="1" applyFont="1" applyFill="1" applyBorder="1" applyAlignment="1">
      <alignment horizontal="center" vertical="center"/>
    </xf>
    <xf numFmtId="49" fontId="19" fillId="0" borderId="1" xfId="7" applyNumberFormat="1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vertical="center"/>
    </xf>
    <xf numFmtId="164" fontId="0" fillId="0" borderId="0" xfId="8" applyFont="1" applyFill="1"/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vertical="center"/>
    </xf>
    <xf numFmtId="0" fontId="19" fillId="4" borderId="1" xfId="7" applyFont="1" applyFill="1" applyBorder="1" applyAlignment="1">
      <alignment horizontal="left" vertical="center"/>
    </xf>
    <xf numFmtId="0" fontId="19" fillId="4" borderId="1" xfId="7" applyFont="1" applyFill="1" applyBorder="1" applyAlignment="1">
      <alignment horizontal="center" vertical="center"/>
    </xf>
    <xf numFmtId="0" fontId="20" fillId="4" borderId="1" xfId="0" applyFont="1" applyFill="1" applyBorder="1" applyAlignment="1"/>
    <xf numFmtId="0" fontId="11" fillId="4" borderId="0" xfId="7" applyFont="1" applyFill="1" applyBorder="1" applyAlignment="1">
      <alignment horizontal="left" vertical="center"/>
    </xf>
    <xf numFmtId="164" fontId="7" fillId="4" borderId="0" xfId="8" applyFont="1" applyFill="1" applyBorder="1"/>
    <xf numFmtId="0" fontId="7" fillId="4" borderId="0" xfId="0" applyFont="1" applyFill="1" applyBorder="1"/>
    <xf numFmtId="14" fontId="7" fillId="4" borderId="0" xfId="0" applyNumberFormat="1" applyFont="1" applyFill="1" applyBorder="1" applyAlignment="1">
      <alignment horizontal="center"/>
    </xf>
    <xf numFmtId="49" fontId="19" fillId="0" borderId="0" xfId="7" applyNumberFormat="1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 wrapText="1"/>
    </xf>
    <xf numFmtId="44" fontId="18" fillId="3" borderId="1" xfId="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9" fillId="0" borderId="1" xfId="1" applyNumberFormat="1" applyFont="1" applyFill="1" applyBorder="1" applyAlignment="1">
      <alignment horizontal="center" vertical="center"/>
    </xf>
    <xf numFmtId="0" fontId="18" fillId="4" borderId="2" xfId="5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/>
    <xf numFmtId="0" fontId="0" fillId="4" borderId="0" xfId="0" applyNumberFormat="1" applyFill="1"/>
    <xf numFmtId="0" fontId="9" fillId="0" borderId="0" xfId="5" applyFont="1" applyAlignment="1">
      <alignment vertical="center"/>
    </xf>
    <xf numFmtId="0" fontId="25" fillId="4" borderId="1" xfId="0" applyFont="1" applyFill="1" applyBorder="1" applyAlignment="1">
      <alignment vertical="center"/>
    </xf>
    <xf numFmtId="0" fontId="11" fillId="4" borderId="1" xfId="7" applyFont="1" applyFill="1" applyBorder="1" applyAlignment="1">
      <alignment vertical="center"/>
    </xf>
    <xf numFmtId="44" fontId="21" fillId="0" borderId="0" xfId="8" applyNumberFormat="1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44" fontId="18" fillId="0" borderId="1" xfId="8" applyNumberFormat="1" applyFont="1" applyFill="1" applyBorder="1" applyAlignment="1">
      <alignment horizontal="center" vertical="center"/>
    </xf>
    <xf numFmtId="168" fontId="0" fillId="0" borderId="1" xfId="0" applyNumberFormat="1" applyFill="1" applyBorder="1"/>
    <xf numFmtId="168" fontId="18" fillId="0" borderId="18" xfId="8" applyNumberFormat="1" applyFont="1" applyFill="1" applyBorder="1" applyAlignment="1">
      <alignment horizontal="center" vertical="center"/>
    </xf>
    <xf numFmtId="44" fontId="18" fillId="0" borderId="18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19" fillId="0" borderId="0" xfId="8" applyNumberFormat="1" applyFont="1" applyFill="1" applyBorder="1" applyAlignment="1">
      <alignment vertical="center"/>
    </xf>
    <xf numFmtId="44" fontId="9" fillId="0" borderId="1" xfId="8" applyNumberFormat="1" applyFont="1" applyFill="1" applyBorder="1" applyAlignment="1">
      <alignment horizontal="center" vertical="center"/>
    </xf>
    <xf numFmtId="44" fontId="18" fillId="0" borderId="11" xfId="8" applyNumberFormat="1" applyFont="1" applyFill="1" applyBorder="1" applyAlignment="1">
      <alignment horizontal="center" vertical="center"/>
    </xf>
    <xf numFmtId="44" fontId="9" fillId="0" borderId="9" xfId="8" applyNumberFormat="1" applyFont="1" applyFill="1" applyBorder="1" applyAlignment="1">
      <alignment horizontal="center" vertical="center"/>
    </xf>
    <xf numFmtId="44" fontId="9" fillId="0" borderId="11" xfId="8" applyNumberFormat="1" applyFont="1" applyFill="1" applyBorder="1" applyAlignment="1">
      <alignment horizontal="center" vertical="center"/>
    </xf>
    <xf numFmtId="44" fontId="9" fillId="0" borderId="6" xfId="8" applyNumberFormat="1" applyFont="1" applyFill="1" applyBorder="1" applyAlignment="1">
      <alignment horizontal="center" vertical="center"/>
    </xf>
    <xf numFmtId="44" fontId="9" fillId="0" borderId="2" xfId="8" applyNumberFormat="1" applyFont="1" applyFill="1" applyBorder="1" applyAlignment="1">
      <alignment vertical="center"/>
    </xf>
    <xf numFmtId="44" fontId="10" fillId="0" borderId="0" xfId="8" applyNumberFormat="1" applyFont="1" applyFill="1"/>
    <xf numFmtId="49" fontId="27" fillId="3" borderId="1" xfId="1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/>
    </xf>
    <xf numFmtId="0" fontId="25" fillId="8" borderId="1" xfId="0" applyFont="1" applyFill="1" applyBorder="1" applyAlignment="1">
      <alignment horizontal="left" vertical="center"/>
    </xf>
    <xf numFmtId="0" fontId="25" fillId="8" borderId="1" xfId="0" applyFont="1" applyFill="1" applyBorder="1" applyAlignment="1">
      <alignment vertical="center"/>
    </xf>
    <xf numFmtId="0" fontId="1" fillId="7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7" borderId="1" xfId="0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64" fontId="0" fillId="0" borderId="1" xfId="8" applyFont="1" applyBorder="1"/>
    <xf numFmtId="164" fontId="1" fillId="7" borderId="1" xfId="8" applyFont="1" applyFill="1" applyBorder="1" applyAlignment="1">
      <alignment horizontal="center"/>
    </xf>
    <xf numFmtId="164" fontId="0" fillId="0" borderId="0" xfId="8" applyFont="1"/>
    <xf numFmtId="0" fontId="0" fillId="4" borderId="0" xfId="0" applyFill="1" applyBorder="1"/>
    <xf numFmtId="0" fontId="19" fillId="0" borderId="0" xfId="1" applyNumberFormat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168" fontId="0" fillId="0" borderId="0" xfId="0" applyNumberFormat="1" applyFill="1" applyBorder="1"/>
    <xf numFmtId="164" fontId="0" fillId="4" borderId="0" xfId="8" applyFont="1" applyFill="1" applyAlignment="1">
      <alignment horizontal="center"/>
    </xf>
    <xf numFmtId="164" fontId="0" fillId="4" borderId="0" xfId="8" applyFont="1" applyFill="1" applyAlignment="1">
      <alignment horizontal="right"/>
    </xf>
    <xf numFmtId="164" fontId="3" fillId="4" borderId="0" xfId="8" applyFont="1" applyFill="1" applyBorder="1" applyAlignment="1">
      <alignment vertical="center"/>
    </xf>
    <xf numFmtId="164" fontId="8" fillId="4" borderId="0" xfId="8" applyFont="1" applyFill="1" applyBorder="1" applyAlignment="1">
      <alignment vertical="center"/>
    </xf>
    <xf numFmtId="168" fontId="18" fillId="0" borderId="0" xfId="8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0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 wrapText="1"/>
    </xf>
    <xf numFmtId="44" fontId="18" fillId="9" borderId="1" xfId="8" applyNumberFormat="1" applyFont="1" applyFill="1" applyBorder="1" applyAlignment="1">
      <alignment horizontal="center" vertical="center"/>
    </xf>
    <xf numFmtId="49" fontId="27" fillId="9" borderId="1" xfId="1" applyNumberFormat="1" applyFont="1" applyFill="1" applyBorder="1" applyAlignment="1">
      <alignment horizontal="center" vertical="center"/>
    </xf>
    <xf numFmtId="0" fontId="9" fillId="9" borderId="1" xfId="1" applyNumberFormat="1" applyFont="1" applyFill="1" applyBorder="1" applyAlignment="1">
      <alignment horizontal="center" vertical="center"/>
    </xf>
    <xf numFmtId="49" fontId="9" fillId="9" borderId="1" xfId="1" applyNumberFormat="1" applyFont="1" applyFill="1" applyBorder="1" applyAlignment="1">
      <alignment horizontal="center" vertical="center"/>
    </xf>
    <xf numFmtId="49" fontId="9" fillId="9" borderId="1" xfId="1" applyNumberFormat="1" applyFont="1" applyFill="1" applyBorder="1" applyAlignment="1">
      <alignment horizontal="center" vertical="center" wrapText="1"/>
    </xf>
    <xf numFmtId="44" fontId="9" fillId="9" borderId="1" xfId="8" applyNumberFormat="1" applyFont="1" applyFill="1" applyBorder="1" applyAlignment="1">
      <alignment horizontal="center" vertical="center"/>
    </xf>
    <xf numFmtId="0" fontId="19" fillId="0" borderId="0" xfId="5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9" fillId="0" borderId="0" xfId="7" applyFont="1" applyFill="1" applyBorder="1" applyAlignment="1">
      <alignment vertical="center"/>
    </xf>
    <xf numFmtId="0" fontId="1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49" fontId="9" fillId="0" borderId="0" xfId="1" applyNumberFormat="1" applyFont="1" applyFill="1" applyBorder="1" applyAlignment="1">
      <alignment horizontal="center" vertical="center"/>
    </xf>
    <xf numFmtId="168" fontId="9" fillId="9" borderId="1" xfId="8" applyNumberFormat="1" applyFont="1" applyFill="1" applyBorder="1" applyAlignment="1">
      <alignment horizontal="center" vertical="center"/>
    </xf>
    <xf numFmtId="164" fontId="18" fillId="4" borderId="0" xfId="8" applyFont="1" applyFill="1" applyBorder="1" applyAlignment="1">
      <alignment horizontal="center" vertical="center"/>
    </xf>
    <xf numFmtId="168" fontId="5" fillId="9" borderId="1" xfId="0" applyNumberFormat="1" applyFont="1" applyFill="1" applyBorder="1"/>
    <xf numFmtId="168" fontId="9" fillId="9" borderId="1" xfId="8" applyNumberFormat="1" applyFont="1" applyFill="1" applyBorder="1" applyAlignment="1">
      <alignment horizontal="right" vertical="center"/>
    </xf>
    <xf numFmtId="168" fontId="5" fillId="9" borderId="1" xfId="0" applyNumberFormat="1" applyFont="1" applyFill="1" applyBorder="1" applyAlignment="1">
      <alignment horizontal="right"/>
    </xf>
    <xf numFmtId="168" fontId="5" fillId="9" borderId="24" xfId="0" applyNumberFormat="1" applyFont="1" applyFill="1" applyBorder="1"/>
    <xf numFmtId="168" fontId="5" fillId="0" borderId="0" xfId="0" applyNumberFormat="1" applyFont="1" applyFill="1" applyBorder="1"/>
    <xf numFmtId="44" fontId="0" fillId="0" borderId="0" xfId="0" applyNumberFormat="1"/>
    <xf numFmtId="1" fontId="19" fillId="10" borderId="1" xfId="1" applyNumberFormat="1" applyFont="1" applyFill="1" applyBorder="1" applyAlignment="1">
      <alignment horizontal="center" vertical="center"/>
    </xf>
    <xf numFmtId="0" fontId="19" fillId="10" borderId="1" xfId="1" applyNumberFormat="1" applyFont="1" applyFill="1" applyBorder="1" applyAlignment="1">
      <alignment horizontal="center" vertical="center"/>
    </xf>
    <xf numFmtId="0" fontId="19" fillId="10" borderId="1" xfId="5" applyNumberFormat="1" applyFont="1" applyFill="1" applyBorder="1" applyAlignment="1">
      <alignment horizontal="center" vertical="center"/>
    </xf>
    <xf numFmtId="49" fontId="19" fillId="10" borderId="1" xfId="7" applyNumberFormat="1" applyFont="1" applyFill="1" applyBorder="1" applyAlignment="1">
      <alignment horizontal="center" vertical="center"/>
    </xf>
    <xf numFmtId="49" fontId="19" fillId="10" borderId="1" xfId="1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/>
    </xf>
    <xf numFmtId="0" fontId="19" fillId="10" borderId="1" xfId="7" applyFont="1" applyFill="1" applyBorder="1" applyAlignment="1">
      <alignment vertical="center"/>
    </xf>
    <xf numFmtId="0" fontId="20" fillId="10" borderId="1" xfId="0" applyFont="1" applyFill="1" applyBorder="1" applyAlignment="1"/>
    <xf numFmtId="0" fontId="20" fillId="10" borderId="1" xfId="0" applyFont="1" applyFill="1" applyBorder="1" applyAlignment="1">
      <alignment horizontal="center"/>
    </xf>
    <xf numFmtId="168" fontId="0" fillId="10" borderId="1" xfId="0" applyNumberFormat="1" applyFill="1" applyBorder="1"/>
    <xf numFmtId="164" fontId="0" fillId="10" borderId="0" xfId="8" applyFont="1" applyFill="1"/>
    <xf numFmtId="0" fontId="0" fillId="10" borderId="0" xfId="0" applyFill="1"/>
    <xf numFmtId="14" fontId="13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25" fillId="10" borderId="1" xfId="0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center" vertical="center"/>
    </xf>
    <xf numFmtId="0" fontId="11" fillId="10" borderId="1" xfId="7" applyFont="1" applyFill="1" applyBorder="1" applyAlignment="1">
      <alignment vertical="center"/>
    </xf>
    <xf numFmtId="1" fontId="19" fillId="10" borderId="1" xfId="7" applyNumberFormat="1" applyFont="1" applyFill="1" applyBorder="1" applyAlignment="1">
      <alignment horizontal="center" vertical="center"/>
    </xf>
    <xf numFmtId="0" fontId="19" fillId="10" borderId="1" xfId="7" applyNumberFormat="1" applyFont="1" applyFill="1" applyBorder="1" applyAlignment="1">
      <alignment horizontal="center" vertical="center"/>
    </xf>
    <xf numFmtId="164" fontId="7" fillId="0" borderId="0" xfId="8" applyFont="1" applyFill="1" applyBorder="1"/>
    <xf numFmtId="0" fontId="7" fillId="0" borderId="0" xfId="0" applyFont="1" applyFill="1" applyBorder="1"/>
    <xf numFmtId="14" fontId="7" fillId="0" borderId="0" xfId="0" applyNumberFormat="1" applyFont="1" applyFill="1" applyBorder="1" applyAlignment="1">
      <alignment horizontal="center"/>
    </xf>
    <xf numFmtId="0" fontId="21" fillId="4" borderId="0" xfId="5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left" vertical="center"/>
    </xf>
    <xf numFmtId="1" fontId="11" fillId="4" borderId="1" xfId="1" applyNumberFormat="1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0" fontId="11" fillId="4" borderId="1" xfId="5" applyNumberFormat="1" applyFont="1" applyFill="1" applyBorder="1" applyAlignment="1">
      <alignment horizontal="center" vertical="center"/>
    </xf>
    <xf numFmtId="49" fontId="11" fillId="4" borderId="1" xfId="7" applyNumberFormat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168" fontId="10" fillId="0" borderId="1" xfId="0" applyNumberFormat="1" applyFont="1" applyFill="1" applyBorder="1"/>
    <xf numFmtId="0" fontId="11" fillId="4" borderId="1" xfId="7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>
      <alignment horizontal="center" vertical="center"/>
    </xf>
    <xf numFmtId="49" fontId="11" fillId="0" borderId="1" xfId="7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0" fontId="10" fillId="0" borderId="1" xfId="0" applyFont="1" applyFill="1" applyBorder="1"/>
    <xf numFmtId="0" fontId="11" fillId="0" borderId="1" xfId="7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7" applyFont="1" applyFill="1" applyBorder="1" applyAlignment="1">
      <alignment vertical="center"/>
    </xf>
    <xf numFmtId="168" fontId="28" fillId="9" borderId="24" xfId="0" applyNumberFormat="1" applyFont="1" applyFill="1" applyBorder="1"/>
    <xf numFmtId="0" fontId="9" fillId="0" borderId="1" xfId="1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/>
    <xf numFmtId="0" fontId="16" fillId="4" borderId="1" xfId="0" applyFont="1" applyFill="1" applyBorder="1"/>
    <xf numFmtId="1" fontId="11" fillId="0" borderId="1" xfId="1" applyNumberFormat="1" applyFont="1" applyFill="1" applyBorder="1" applyAlignment="1">
      <alignment horizontal="center" vertical="center"/>
    </xf>
    <xf numFmtId="0" fontId="11" fillId="0" borderId="21" xfId="7" applyFont="1" applyFill="1" applyBorder="1" applyAlignment="1">
      <alignment vertical="center"/>
    </xf>
    <xf numFmtId="0" fontId="11" fillId="4" borderId="21" xfId="7" applyFont="1" applyFill="1" applyBorder="1" applyAlignment="1">
      <alignment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6" fillId="0" borderId="0" xfId="0" applyFont="1" applyFill="1" applyBorder="1"/>
    <xf numFmtId="168" fontId="29" fillId="9" borderId="1" xfId="0" applyNumberFormat="1" applyFont="1" applyFill="1" applyBorder="1" applyAlignment="1">
      <alignment horizontal="right"/>
    </xf>
    <xf numFmtId="0" fontId="11" fillId="4" borderId="1" xfId="7" applyNumberFormat="1" applyFont="1" applyFill="1" applyBorder="1" applyAlignment="1">
      <alignment horizontal="center" vertical="center"/>
    </xf>
    <xf numFmtId="1" fontId="11" fillId="4" borderId="1" xfId="7" applyNumberFormat="1" applyFont="1" applyFill="1" applyBorder="1" applyAlignment="1">
      <alignment horizontal="center" vertical="center"/>
    </xf>
    <xf numFmtId="0" fontId="11" fillId="4" borderId="1" xfId="7" applyFont="1" applyFill="1" applyBorder="1" applyAlignment="1">
      <alignment horizontal="center" vertical="center"/>
    </xf>
    <xf numFmtId="0" fontId="16" fillId="0" borderId="1" xfId="0" applyFont="1" applyFill="1" applyBorder="1"/>
    <xf numFmtId="0" fontId="11" fillId="0" borderId="16" xfId="7" applyFont="1" applyFill="1" applyBorder="1" applyAlignment="1">
      <alignment horizontal="center" vertical="center"/>
    </xf>
    <xf numFmtId="168" fontId="16" fillId="0" borderId="20" xfId="0" applyNumberFormat="1" applyFont="1" applyFill="1" applyBorder="1"/>
    <xf numFmtId="0" fontId="9" fillId="0" borderId="2" xfId="5" applyFont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49" fontId="9" fillId="4" borderId="2" xfId="7" applyNumberFormat="1" applyFont="1" applyFill="1" applyBorder="1" applyAlignment="1">
      <alignment horizontal="center" vertical="center"/>
    </xf>
    <xf numFmtId="49" fontId="9" fillId="4" borderId="0" xfId="5" applyNumberFormat="1" applyFont="1" applyFill="1" applyBorder="1" applyAlignment="1">
      <alignment horizontal="center" vertical="center"/>
    </xf>
    <xf numFmtId="49" fontId="18" fillId="3" borderId="4" xfId="1" applyNumberFormat="1" applyFont="1" applyFill="1" applyBorder="1" applyAlignment="1">
      <alignment horizontal="center" vertical="center"/>
    </xf>
    <xf numFmtId="49" fontId="18" fillId="3" borderId="5" xfId="1" applyNumberFormat="1" applyFont="1" applyFill="1" applyBorder="1" applyAlignment="1">
      <alignment horizontal="center" vertical="center"/>
    </xf>
    <xf numFmtId="49" fontId="18" fillId="3" borderId="12" xfId="1" applyNumberFormat="1" applyFont="1" applyFill="1" applyBorder="1" applyAlignment="1">
      <alignment horizontal="center" vertical="center"/>
    </xf>
    <xf numFmtId="49" fontId="18" fillId="3" borderId="15" xfId="1" applyNumberFormat="1" applyFont="1" applyFill="1" applyBorder="1" applyAlignment="1">
      <alignment horizontal="center" vertical="center"/>
    </xf>
    <xf numFmtId="49" fontId="15" fillId="3" borderId="4" xfId="1" applyNumberFormat="1" applyFont="1" applyFill="1" applyBorder="1" applyAlignment="1">
      <alignment horizontal="center" vertical="center"/>
    </xf>
    <xf numFmtId="49" fontId="15" fillId="3" borderId="5" xfId="1" applyNumberFormat="1" applyFont="1" applyFill="1" applyBorder="1" applyAlignment="1">
      <alignment horizontal="center" vertical="center"/>
    </xf>
    <xf numFmtId="49" fontId="18" fillId="3" borderId="17" xfId="1" applyNumberFormat="1" applyFont="1" applyFill="1" applyBorder="1" applyAlignment="1">
      <alignment horizontal="center" vertical="center"/>
    </xf>
    <xf numFmtId="49" fontId="18" fillId="3" borderId="16" xfId="1" applyNumberFormat="1" applyFont="1" applyFill="1" applyBorder="1" applyAlignment="1">
      <alignment horizontal="center" vertical="center"/>
    </xf>
    <xf numFmtId="49" fontId="26" fillId="3" borderId="10" xfId="1" applyNumberFormat="1" applyFont="1" applyFill="1" applyBorder="1" applyAlignment="1">
      <alignment horizontal="center" vertical="center" wrapText="1"/>
    </xf>
    <xf numFmtId="49" fontId="26" fillId="3" borderId="14" xfId="1" applyNumberFormat="1" applyFont="1" applyFill="1" applyBorder="1" applyAlignment="1">
      <alignment horizontal="center" vertical="center" wrapText="1"/>
    </xf>
    <xf numFmtId="0" fontId="23" fillId="4" borderId="0" xfId="11" applyFont="1" applyFill="1" applyBorder="1" applyAlignment="1">
      <alignment horizontal="center" vertical="center" wrapText="1"/>
    </xf>
    <xf numFmtId="0" fontId="24" fillId="4" borderId="0" xfId="11" applyFont="1" applyFill="1" applyBorder="1" applyAlignment="1">
      <alignment horizontal="center" vertical="center" wrapText="1"/>
    </xf>
    <xf numFmtId="0" fontId="21" fillId="4" borderId="0" xfId="7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49" fontId="6" fillId="4" borderId="13" xfId="1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21" fillId="4" borderId="2" xfId="5" applyFont="1" applyFill="1" applyBorder="1" applyAlignment="1">
      <alignment horizontal="center" vertical="center"/>
    </xf>
    <xf numFmtId="0" fontId="18" fillId="4" borderId="0" xfId="5" applyFont="1" applyFill="1" applyAlignment="1">
      <alignment horizontal="center" vertical="center"/>
    </xf>
    <xf numFmtId="0" fontId="18" fillId="4" borderId="0" xfId="5" applyFont="1" applyFill="1" applyBorder="1" applyAlignment="1">
      <alignment horizontal="center" vertical="center"/>
    </xf>
    <xf numFmtId="49" fontId="9" fillId="3" borderId="10" xfId="1" applyNumberFormat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>
      <alignment horizontal="center" vertical="center"/>
    </xf>
    <xf numFmtId="0" fontId="23" fillId="0" borderId="0" xfId="11" applyFont="1" applyFill="1" applyBorder="1" applyAlignment="1">
      <alignment horizontal="center" vertical="center" wrapText="1"/>
    </xf>
    <xf numFmtId="0" fontId="24" fillId="0" borderId="0" xfId="11" applyFont="1" applyFill="1" applyBorder="1" applyAlignment="1">
      <alignment horizontal="center" vertical="center" wrapText="1"/>
    </xf>
    <xf numFmtId="0" fontId="21" fillId="9" borderId="21" xfId="5" applyFont="1" applyFill="1" applyBorder="1" applyAlignment="1">
      <alignment horizontal="center" vertical="center"/>
    </xf>
    <xf numFmtId="0" fontId="21" fillId="9" borderId="22" xfId="5" applyFont="1" applyFill="1" applyBorder="1" applyAlignment="1">
      <alignment horizontal="center" vertical="center"/>
    </xf>
    <xf numFmtId="0" fontId="21" fillId="9" borderId="23" xfId="5" applyFont="1" applyFill="1" applyBorder="1" applyAlignment="1">
      <alignment horizontal="center" vertical="center"/>
    </xf>
    <xf numFmtId="0" fontId="18" fillId="4" borderId="2" xfId="5" applyFont="1" applyFill="1" applyBorder="1" applyAlignment="1">
      <alignment horizontal="center" vertical="center"/>
    </xf>
    <xf numFmtId="49" fontId="9" fillId="9" borderId="1" xfId="1" applyNumberFormat="1" applyFont="1" applyFill="1" applyBorder="1" applyAlignment="1">
      <alignment horizontal="center" vertical="center"/>
    </xf>
    <xf numFmtId="49" fontId="9" fillId="9" borderId="24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49" fontId="18" fillId="9" borderId="24" xfId="1" applyNumberFormat="1" applyFont="1" applyFill="1" applyBorder="1" applyAlignment="1">
      <alignment horizontal="center" vertical="center"/>
    </xf>
    <xf numFmtId="49" fontId="15" fillId="9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692263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122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692263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137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2747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1714500</xdr:colOff>
      <xdr:row>0</xdr:row>
      <xdr:rowOff>1</xdr:rowOff>
    </xdr:from>
    <xdr:to>
      <xdr:col>4</xdr:col>
      <xdr:colOff>2314575</xdr:colOff>
      <xdr:row>3</xdr:row>
      <xdr:rowOff>126768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0048875" y="1"/>
          <a:ext cx="600075" cy="898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19575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19575" y="306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showGridLines="0" topLeftCell="A61" zoomScale="80" zoomScaleNormal="80" zoomScaleSheetLayoutView="70" zoomScalePageLayoutView="85" workbookViewId="0">
      <selection activeCell="C82" sqref="C82"/>
    </sheetView>
  </sheetViews>
  <sheetFormatPr baseColWidth="10" defaultRowHeight="15.75" x14ac:dyDescent="0.25"/>
  <cols>
    <col min="1" max="1" width="6.7109375" style="9" customWidth="1"/>
    <col min="2" max="2" width="16.42578125" style="9" customWidth="1"/>
    <col min="3" max="3" width="24" style="3" customWidth="1"/>
    <col min="4" max="4" width="16.140625" style="3" customWidth="1"/>
    <col min="5" max="5" width="34" style="1" customWidth="1"/>
    <col min="6" max="6" width="49.7109375" style="5" customWidth="1"/>
    <col min="7" max="7" width="36.28515625" style="1" customWidth="1"/>
    <col min="8" max="8" width="49.28515625" style="1" customWidth="1"/>
    <col min="9" max="9" width="15.140625" style="15" customWidth="1"/>
    <col min="10" max="10" width="22.85546875" style="130" customWidth="1"/>
    <col min="11" max="17" width="16.85546875" style="1" customWidth="1"/>
    <col min="18" max="18" width="26.7109375" style="1" customWidth="1"/>
    <col min="19" max="19" width="22.7109375" style="1" customWidth="1"/>
    <col min="20" max="20" width="16.140625" style="1" customWidth="1"/>
    <col min="21" max="21" width="24.42578125" style="2" customWidth="1"/>
    <col min="22" max="16384" width="11.42578125" style="1"/>
  </cols>
  <sheetData>
    <row r="1" spans="1:22" s="11" customFormat="1" ht="76.5" customHeight="1" x14ac:dyDescent="0.25">
      <c r="A1" s="265" t="s">
        <v>47</v>
      </c>
      <c r="B1" s="266"/>
      <c r="C1" s="266"/>
      <c r="D1" s="266"/>
      <c r="E1" s="266"/>
      <c r="F1" s="266"/>
      <c r="G1" s="266"/>
      <c r="H1" s="266"/>
      <c r="I1" s="266"/>
      <c r="J1" s="266"/>
      <c r="K1" s="11" t="s">
        <v>75</v>
      </c>
      <c r="U1" s="17"/>
    </row>
    <row r="2" spans="1:22" s="11" customFormat="1" ht="35.25" customHeight="1" x14ac:dyDescent="0.25">
      <c r="A2" s="267" t="s">
        <v>248</v>
      </c>
      <c r="B2" s="267"/>
      <c r="C2" s="267"/>
      <c r="D2" s="267"/>
      <c r="E2" s="267"/>
      <c r="F2" s="267"/>
      <c r="G2" s="267"/>
      <c r="H2" s="267"/>
      <c r="I2" s="267"/>
      <c r="J2" s="267"/>
      <c r="U2" s="17"/>
    </row>
    <row r="3" spans="1:22" s="11" customFormat="1" ht="15.75" customHeight="1" x14ac:dyDescent="0.25">
      <c r="A3" s="61"/>
      <c r="B3" s="61"/>
      <c r="C3" s="62"/>
      <c r="D3" s="62"/>
      <c r="E3" s="62"/>
      <c r="F3" s="62"/>
      <c r="G3" s="62"/>
      <c r="H3" s="62"/>
      <c r="I3" s="62"/>
      <c r="J3" s="116"/>
      <c r="K3" s="11" t="s">
        <v>43</v>
      </c>
      <c r="R3" s="63">
        <f>130-R4</f>
        <v>130</v>
      </c>
      <c r="S3" s="64">
        <f>+R3/129</f>
        <v>1.0077519379844961</v>
      </c>
      <c r="U3" s="17"/>
    </row>
    <row r="4" spans="1:22" s="11" customFormat="1" ht="21.75" customHeight="1" x14ac:dyDescent="0.25">
      <c r="A4" s="270" t="s">
        <v>25</v>
      </c>
      <c r="B4" s="270"/>
      <c r="C4" s="270"/>
      <c r="D4" s="270"/>
      <c r="E4" s="270"/>
      <c r="F4" s="270"/>
      <c r="G4" s="270"/>
      <c r="H4" s="270"/>
      <c r="I4" s="270"/>
      <c r="J4" s="270"/>
      <c r="R4" s="63"/>
      <c r="U4" s="17"/>
    </row>
    <row r="5" spans="1:22" s="11" customFormat="1" ht="34.5" customHeight="1" x14ac:dyDescent="0.25">
      <c r="A5" s="271" t="s">
        <v>50</v>
      </c>
      <c r="B5" s="271"/>
      <c r="C5" s="271"/>
      <c r="D5" s="271"/>
      <c r="E5" s="271"/>
      <c r="F5" s="271"/>
      <c r="G5" s="271"/>
      <c r="H5" s="271"/>
      <c r="I5" s="271"/>
      <c r="J5" s="271"/>
      <c r="R5" s="18"/>
      <c r="U5" s="17"/>
    </row>
    <row r="6" spans="1:22" s="11" customFormat="1" ht="14.25" customHeight="1" x14ac:dyDescent="0.25">
      <c r="A6" s="19"/>
      <c r="B6" s="110"/>
      <c r="C6" s="19"/>
      <c r="D6" s="19"/>
      <c r="E6" s="19"/>
      <c r="F6" s="19"/>
      <c r="G6" s="19"/>
      <c r="H6" s="19"/>
      <c r="I6" s="19"/>
      <c r="J6" s="117"/>
      <c r="R6" s="18"/>
      <c r="U6" s="17"/>
    </row>
    <row r="7" spans="1:22" s="11" customFormat="1" ht="60.75" customHeight="1" x14ac:dyDescent="0.25">
      <c r="A7" s="102" t="s">
        <v>1</v>
      </c>
      <c r="B7" s="102" t="s">
        <v>35</v>
      </c>
      <c r="C7" s="103" t="s">
        <v>2</v>
      </c>
      <c r="D7" s="104" t="s">
        <v>54</v>
      </c>
      <c r="E7" s="103" t="s">
        <v>3</v>
      </c>
      <c r="F7" s="103" t="s">
        <v>4</v>
      </c>
      <c r="G7" s="103" t="s">
        <v>5</v>
      </c>
      <c r="H7" s="104" t="s">
        <v>6</v>
      </c>
      <c r="I7" s="103" t="s">
        <v>36</v>
      </c>
      <c r="J7" s="105" t="s">
        <v>7</v>
      </c>
      <c r="R7" s="65" t="s">
        <v>75</v>
      </c>
      <c r="T7" s="66" t="s">
        <v>48</v>
      </c>
      <c r="U7" s="17"/>
    </row>
    <row r="8" spans="1:22" s="11" customFormat="1" ht="15.75" customHeight="1" x14ac:dyDescent="0.25">
      <c r="A8" s="50">
        <v>1</v>
      </c>
      <c r="B8" s="67">
        <v>28525</v>
      </c>
      <c r="C8" s="68" t="s">
        <v>128</v>
      </c>
      <c r="D8" s="34" t="s">
        <v>126</v>
      </c>
      <c r="E8" s="35" t="s">
        <v>127</v>
      </c>
      <c r="F8" s="135" t="s">
        <v>57</v>
      </c>
      <c r="G8" s="13" t="s">
        <v>0</v>
      </c>
      <c r="H8" s="96" t="s">
        <v>241</v>
      </c>
      <c r="I8" s="36"/>
      <c r="J8" s="119">
        <v>20000</v>
      </c>
      <c r="K8" s="10"/>
      <c r="L8" s="10"/>
      <c r="M8" s="10"/>
      <c r="N8" s="10"/>
      <c r="O8" s="10"/>
      <c r="P8" s="10"/>
      <c r="Q8" s="10"/>
      <c r="T8" s="11" t="s">
        <v>40</v>
      </c>
      <c r="U8" s="12" t="s">
        <v>42</v>
      </c>
    </row>
    <row r="9" spans="1:22" s="11" customFormat="1" ht="15.75" customHeight="1" x14ac:dyDescent="0.25">
      <c r="A9" s="50">
        <v>2</v>
      </c>
      <c r="B9" s="67">
        <v>7090730</v>
      </c>
      <c r="C9" s="68" t="s">
        <v>129</v>
      </c>
      <c r="D9" s="34" t="s">
        <v>126</v>
      </c>
      <c r="E9" s="35" t="s">
        <v>127</v>
      </c>
      <c r="F9" s="135" t="s">
        <v>97</v>
      </c>
      <c r="G9" s="94" t="s">
        <v>161</v>
      </c>
      <c r="H9" s="96" t="s">
        <v>175</v>
      </c>
      <c r="I9" s="36"/>
      <c r="J9" s="119">
        <v>13000</v>
      </c>
      <c r="K9" s="10"/>
      <c r="L9" s="10"/>
      <c r="M9" s="10"/>
      <c r="N9" s="10"/>
      <c r="O9" s="10"/>
      <c r="P9" s="10"/>
      <c r="Q9" s="10"/>
      <c r="T9" s="11" t="s">
        <v>40</v>
      </c>
      <c r="U9" s="17"/>
    </row>
    <row r="10" spans="1:22" s="11" customFormat="1" ht="15.75" customHeight="1" x14ac:dyDescent="0.25">
      <c r="A10" s="50">
        <v>3</v>
      </c>
      <c r="B10" s="67">
        <v>26878380</v>
      </c>
      <c r="C10" s="68" t="s">
        <v>130</v>
      </c>
      <c r="D10" s="34" t="s">
        <v>126</v>
      </c>
      <c r="E10" s="35" t="s">
        <v>127</v>
      </c>
      <c r="F10" s="135" t="s">
        <v>79</v>
      </c>
      <c r="G10" s="93" t="s">
        <v>137</v>
      </c>
      <c r="H10" s="96" t="s">
        <v>175</v>
      </c>
      <c r="I10" s="36"/>
      <c r="J10" s="119">
        <v>12000</v>
      </c>
      <c r="K10" s="10"/>
      <c r="L10" s="10"/>
      <c r="M10" s="10"/>
      <c r="N10" s="10"/>
      <c r="O10" s="10"/>
      <c r="P10" s="10"/>
      <c r="Q10" s="10"/>
      <c r="T10" s="11" t="s">
        <v>40</v>
      </c>
      <c r="U10" s="12"/>
    </row>
    <row r="11" spans="1:22" s="11" customFormat="1" ht="15.75" customHeight="1" x14ac:dyDescent="0.25">
      <c r="A11" s="50">
        <v>4</v>
      </c>
      <c r="B11" s="67">
        <v>36039551</v>
      </c>
      <c r="C11" s="68" t="s">
        <v>206</v>
      </c>
      <c r="D11" s="34" t="s">
        <v>126</v>
      </c>
      <c r="E11" s="35" t="s">
        <v>127</v>
      </c>
      <c r="F11" s="135" t="s">
        <v>60</v>
      </c>
      <c r="G11" s="13" t="s">
        <v>8</v>
      </c>
      <c r="H11" s="96" t="s">
        <v>242</v>
      </c>
      <c r="I11" s="36"/>
      <c r="J11" s="119">
        <v>10500</v>
      </c>
      <c r="K11" s="10"/>
      <c r="L11" s="10"/>
      <c r="M11" s="10"/>
      <c r="N11" s="10"/>
      <c r="O11" s="10"/>
      <c r="P11" s="10"/>
      <c r="Q11" s="10"/>
      <c r="T11" s="11" t="s">
        <v>40</v>
      </c>
      <c r="U11" s="12"/>
    </row>
    <row r="12" spans="1:22" s="193" customFormat="1" ht="15.75" customHeight="1" x14ac:dyDescent="0.25">
      <c r="A12" s="182">
        <v>5</v>
      </c>
      <c r="B12" s="183">
        <v>12319570</v>
      </c>
      <c r="C12" s="184" t="s">
        <v>131</v>
      </c>
      <c r="D12" s="185" t="s">
        <v>126</v>
      </c>
      <c r="E12" s="186" t="s">
        <v>127</v>
      </c>
      <c r="F12" s="187" t="s">
        <v>17</v>
      </c>
      <c r="G12" s="188" t="s">
        <v>16</v>
      </c>
      <c r="H12" s="189" t="s">
        <v>243</v>
      </c>
      <c r="I12" s="190"/>
      <c r="J12" s="191">
        <v>10500</v>
      </c>
      <c r="K12" s="192">
        <f>+J12*10</f>
        <v>105000</v>
      </c>
      <c r="L12" s="192"/>
      <c r="M12" s="192"/>
      <c r="N12" s="192"/>
      <c r="O12" s="192"/>
      <c r="P12" s="192"/>
      <c r="Q12" s="192"/>
      <c r="T12" s="193" t="s">
        <v>40</v>
      </c>
      <c r="U12" s="194"/>
    </row>
    <row r="13" spans="1:22" s="11" customFormat="1" ht="15.75" customHeight="1" x14ac:dyDescent="0.25">
      <c r="A13" s="50">
        <v>6</v>
      </c>
      <c r="B13" s="67">
        <v>23234741</v>
      </c>
      <c r="C13" s="68" t="s">
        <v>132</v>
      </c>
      <c r="D13" s="34" t="s">
        <v>126</v>
      </c>
      <c r="E13" s="35" t="s">
        <v>127</v>
      </c>
      <c r="F13" s="135" t="s">
        <v>99</v>
      </c>
      <c r="G13" s="93" t="s">
        <v>142</v>
      </c>
      <c r="H13" s="96" t="s">
        <v>244</v>
      </c>
      <c r="I13" s="36"/>
      <c r="J13" s="119">
        <v>10500</v>
      </c>
      <c r="K13" s="10"/>
      <c r="L13" s="10"/>
      <c r="M13" s="10"/>
      <c r="N13" s="10"/>
      <c r="O13" s="10"/>
      <c r="P13" s="10"/>
      <c r="Q13" s="10"/>
      <c r="T13" s="11" t="s">
        <v>40</v>
      </c>
      <c r="U13" s="12"/>
    </row>
    <row r="14" spans="1:22" s="11" customFormat="1" ht="15.75" customHeight="1" x14ac:dyDescent="0.25">
      <c r="A14" s="50">
        <v>7</v>
      </c>
      <c r="B14" s="67">
        <v>36678902</v>
      </c>
      <c r="C14" s="68" t="s">
        <v>133</v>
      </c>
      <c r="D14" s="34" t="s">
        <v>126</v>
      </c>
      <c r="E14" s="35" t="s">
        <v>127</v>
      </c>
      <c r="F14" s="135" t="s">
        <v>100</v>
      </c>
      <c r="G14" s="93" t="s">
        <v>137</v>
      </c>
      <c r="H14" s="96" t="s">
        <v>175</v>
      </c>
      <c r="I14" s="36"/>
      <c r="J14" s="119">
        <v>10000</v>
      </c>
      <c r="K14" s="10"/>
      <c r="L14" s="10"/>
      <c r="M14" s="10"/>
      <c r="N14" s="10"/>
      <c r="O14" s="10"/>
      <c r="P14" s="10"/>
      <c r="Q14" s="10"/>
      <c r="T14" s="11" t="s">
        <v>40</v>
      </c>
      <c r="U14" s="12"/>
    </row>
    <row r="15" spans="1:22" s="11" customFormat="1" ht="15.75" customHeight="1" x14ac:dyDescent="0.25">
      <c r="A15" s="50">
        <v>8</v>
      </c>
      <c r="B15" s="67">
        <v>35577312</v>
      </c>
      <c r="C15" s="68" t="s">
        <v>212</v>
      </c>
      <c r="D15" s="34" t="s">
        <v>126</v>
      </c>
      <c r="E15" s="35" t="s">
        <v>127</v>
      </c>
      <c r="F15" s="135" t="s">
        <v>61</v>
      </c>
      <c r="G15" s="93" t="s">
        <v>24</v>
      </c>
      <c r="H15" s="96" t="s">
        <v>246</v>
      </c>
      <c r="I15" s="36"/>
      <c r="J15" s="119">
        <v>9500</v>
      </c>
      <c r="K15" s="10"/>
      <c r="L15" s="10"/>
      <c r="M15" s="10"/>
      <c r="N15" s="10"/>
      <c r="O15" s="10"/>
      <c r="P15" s="10"/>
      <c r="Q15" s="10"/>
      <c r="T15" s="11" t="s">
        <v>40</v>
      </c>
      <c r="U15" s="12"/>
      <c r="V15" s="11" t="s">
        <v>45</v>
      </c>
    </row>
    <row r="16" spans="1:22" s="11" customFormat="1" ht="15.75" customHeight="1" x14ac:dyDescent="0.25">
      <c r="A16" s="50">
        <v>9</v>
      </c>
      <c r="B16" s="67">
        <v>3458326</v>
      </c>
      <c r="C16" s="68" t="s">
        <v>174</v>
      </c>
      <c r="D16" s="34" t="s">
        <v>126</v>
      </c>
      <c r="E16" s="35" t="s">
        <v>127</v>
      </c>
      <c r="F16" s="135" t="s">
        <v>98</v>
      </c>
      <c r="G16" s="93" t="s">
        <v>137</v>
      </c>
      <c r="H16" s="96" t="s">
        <v>175</v>
      </c>
      <c r="I16" s="36"/>
      <c r="J16" s="119">
        <v>9500</v>
      </c>
      <c r="K16" s="10"/>
      <c r="L16" s="10"/>
      <c r="M16" s="10"/>
      <c r="N16" s="10"/>
      <c r="O16" s="10"/>
      <c r="P16" s="10"/>
      <c r="Q16" s="10"/>
      <c r="T16" s="11" t="s">
        <v>40</v>
      </c>
      <c r="U16" s="17"/>
    </row>
    <row r="17" spans="1:22" s="11" customFormat="1" ht="15.75" customHeight="1" x14ac:dyDescent="0.25">
      <c r="A17" s="50">
        <v>10</v>
      </c>
      <c r="B17" s="67">
        <v>38484943</v>
      </c>
      <c r="C17" s="68" t="s">
        <v>134</v>
      </c>
      <c r="D17" s="34" t="s">
        <v>126</v>
      </c>
      <c r="E17" s="35" t="s">
        <v>127</v>
      </c>
      <c r="F17" s="106" t="s">
        <v>101</v>
      </c>
      <c r="G17" s="93" t="s">
        <v>0</v>
      </c>
      <c r="H17" s="96" t="s">
        <v>247</v>
      </c>
      <c r="I17" s="36"/>
      <c r="J17" s="119">
        <v>9000</v>
      </c>
      <c r="K17" s="10"/>
      <c r="L17" s="10"/>
      <c r="M17" s="10"/>
      <c r="N17" s="10"/>
      <c r="O17" s="10"/>
      <c r="P17" s="10"/>
      <c r="Q17" s="10"/>
      <c r="T17" s="11" t="s">
        <v>37</v>
      </c>
      <c r="U17" s="12"/>
    </row>
    <row r="18" spans="1:22" s="193" customFormat="1" ht="15.75" customHeight="1" x14ac:dyDescent="0.25">
      <c r="A18" s="182">
        <v>11</v>
      </c>
      <c r="B18" s="183">
        <v>56321538</v>
      </c>
      <c r="C18" s="184" t="s">
        <v>203</v>
      </c>
      <c r="D18" s="185" t="s">
        <v>126</v>
      </c>
      <c r="E18" s="186" t="s">
        <v>127</v>
      </c>
      <c r="F18" s="187" t="s">
        <v>102</v>
      </c>
      <c r="G18" s="188" t="s">
        <v>16</v>
      </c>
      <c r="H18" s="189" t="s">
        <v>175</v>
      </c>
      <c r="I18" s="190"/>
      <c r="J18" s="191">
        <v>8000</v>
      </c>
      <c r="K18" s="192">
        <f>+J18*10</f>
        <v>80000</v>
      </c>
      <c r="L18" s="192"/>
      <c r="M18" s="192"/>
      <c r="N18" s="192"/>
      <c r="O18" s="192"/>
      <c r="P18" s="192"/>
      <c r="Q18" s="192"/>
      <c r="T18" s="193" t="s">
        <v>40</v>
      </c>
      <c r="U18" s="194"/>
    </row>
    <row r="19" spans="1:22" s="11" customFormat="1" ht="15.75" customHeight="1" x14ac:dyDescent="0.25">
      <c r="A19" s="50">
        <v>12</v>
      </c>
      <c r="B19" s="67">
        <v>49160141</v>
      </c>
      <c r="C19" s="68" t="s">
        <v>186</v>
      </c>
      <c r="D19" s="34" t="s">
        <v>126</v>
      </c>
      <c r="E19" s="35" t="s">
        <v>127</v>
      </c>
      <c r="F19" s="136" t="s">
        <v>92</v>
      </c>
      <c r="G19" s="93" t="s">
        <v>0</v>
      </c>
      <c r="H19" s="96" t="s">
        <v>175</v>
      </c>
      <c r="I19" s="36"/>
      <c r="J19" s="119">
        <v>8000</v>
      </c>
      <c r="K19" s="10"/>
      <c r="L19" s="10"/>
      <c r="M19" s="10"/>
      <c r="N19" s="10"/>
      <c r="O19" s="10"/>
      <c r="P19" s="10"/>
      <c r="Q19" s="10"/>
      <c r="T19" s="11" t="s">
        <v>40</v>
      </c>
      <c r="U19" s="69">
        <v>43649</v>
      </c>
    </row>
    <row r="20" spans="1:22" s="11" customFormat="1" ht="15.75" customHeight="1" x14ac:dyDescent="0.25">
      <c r="A20" s="50">
        <v>13</v>
      </c>
      <c r="B20" s="67">
        <v>63181045</v>
      </c>
      <c r="C20" s="68" t="s">
        <v>189</v>
      </c>
      <c r="D20" s="34" t="s">
        <v>126</v>
      </c>
      <c r="E20" s="35" t="s">
        <v>127</v>
      </c>
      <c r="F20" s="137" t="s">
        <v>49</v>
      </c>
      <c r="G20" s="93" t="s">
        <v>24</v>
      </c>
      <c r="H20" s="96" t="s">
        <v>217</v>
      </c>
      <c r="I20" s="36"/>
      <c r="J20" s="119">
        <v>10000</v>
      </c>
      <c r="K20" s="10"/>
      <c r="L20" s="10"/>
      <c r="M20" s="10"/>
      <c r="N20" s="10"/>
      <c r="O20" s="10"/>
      <c r="P20" s="10"/>
      <c r="Q20" s="10"/>
      <c r="T20" s="11" t="s">
        <v>40</v>
      </c>
      <c r="U20" s="69"/>
    </row>
    <row r="21" spans="1:22" s="11" customFormat="1" ht="15.75" customHeight="1" x14ac:dyDescent="0.25">
      <c r="A21" s="50">
        <v>14</v>
      </c>
      <c r="B21" s="67">
        <v>60990996</v>
      </c>
      <c r="C21" s="68" t="s">
        <v>185</v>
      </c>
      <c r="D21" s="34" t="s">
        <v>126</v>
      </c>
      <c r="E21" s="35" t="s">
        <v>127</v>
      </c>
      <c r="F21" s="137" t="s">
        <v>74</v>
      </c>
      <c r="G21" s="93" t="s">
        <v>24</v>
      </c>
      <c r="H21" s="96" t="s">
        <v>223</v>
      </c>
      <c r="I21" s="36"/>
      <c r="J21" s="119">
        <v>7000</v>
      </c>
      <c r="K21" s="10"/>
      <c r="L21" s="10"/>
      <c r="M21" s="10"/>
      <c r="N21" s="10"/>
      <c r="O21" s="10"/>
      <c r="P21" s="10"/>
      <c r="Q21" s="10"/>
      <c r="T21" s="11" t="s">
        <v>40</v>
      </c>
      <c r="U21" s="17"/>
    </row>
    <row r="22" spans="1:22" s="11" customFormat="1" ht="16.5" x14ac:dyDescent="0.25">
      <c r="A22" s="50">
        <v>15</v>
      </c>
      <c r="B22" s="67">
        <v>40328252</v>
      </c>
      <c r="C22" s="68" t="s">
        <v>191</v>
      </c>
      <c r="D22" s="34" t="s">
        <v>126</v>
      </c>
      <c r="E22" s="35" t="s">
        <v>127</v>
      </c>
      <c r="F22" s="137" t="s">
        <v>65</v>
      </c>
      <c r="G22" s="93" t="s">
        <v>24</v>
      </c>
      <c r="H22" s="96" t="s">
        <v>217</v>
      </c>
      <c r="I22" s="36"/>
      <c r="J22" s="119">
        <v>7000</v>
      </c>
      <c r="K22" s="10"/>
      <c r="L22" s="10"/>
      <c r="M22" s="10"/>
      <c r="N22" s="10"/>
      <c r="O22" s="10"/>
      <c r="P22" s="10"/>
      <c r="Q22" s="10"/>
      <c r="T22" s="11" t="s">
        <v>40</v>
      </c>
      <c r="U22" s="12"/>
    </row>
    <row r="23" spans="1:22" s="11" customFormat="1" ht="15.75" customHeight="1" x14ac:dyDescent="0.25">
      <c r="A23" s="50">
        <v>16</v>
      </c>
      <c r="B23" s="67">
        <v>74296760</v>
      </c>
      <c r="C23" s="68" t="s">
        <v>196</v>
      </c>
      <c r="D23" s="34" t="s">
        <v>126</v>
      </c>
      <c r="E23" s="35" t="s">
        <v>127</v>
      </c>
      <c r="F23" s="136" t="s">
        <v>103</v>
      </c>
      <c r="G23" s="93" t="s">
        <v>24</v>
      </c>
      <c r="H23" s="96" t="s">
        <v>224</v>
      </c>
      <c r="I23" s="36"/>
      <c r="J23" s="119">
        <v>6500</v>
      </c>
      <c r="K23" s="10"/>
      <c r="L23" s="10"/>
      <c r="M23" s="10"/>
      <c r="N23" s="10"/>
      <c r="O23" s="10"/>
      <c r="P23" s="10"/>
      <c r="Q23" s="10"/>
      <c r="T23" s="11" t="s">
        <v>40</v>
      </c>
      <c r="U23" s="12"/>
    </row>
    <row r="24" spans="1:22" s="11" customFormat="1" ht="15.75" customHeight="1" x14ac:dyDescent="0.25">
      <c r="A24" s="50">
        <v>17</v>
      </c>
      <c r="B24" s="67">
        <v>82311196</v>
      </c>
      <c r="C24" s="68" t="s">
        <v>190</v>
      </c>
      <c r="D24" s="34" t="s">
        <v>126</v>
      </c>
      <c r="E24" s="35" t="s">
        <v>127</v>
      </c>
      <c r="F24" s="137" t="s">
        <v>26</v>
      </c>
      <c r="G24" s="93" t="s">
        <v>24</v>
      </c>
      <c r="H24" s="96" t="s">
        <v>224</v>
      </c>
      <c r="I24" s="36"/>
      <c r="J24" s="119">
        <v>6500</v>
      </c>
      <c r="K24" s="10"/>
      <c r="L24" s="10"/>
      <c r="M24" s="10"/>
      <c r="N24" s="10"/>
      <c r="O24" s="10"/>
      <c r="P24" s="10"/>
      <c r="Q24" s="10"/>
      <c r="T24" s="11" t="s">
        <v>40</v>
      </c>
      <c r="U24" s="12"/>
    </row>
    <row r="25" spans="1:22" s="11" customFormat="1" ht="15.75" customHeight="1" x14ac:dyDescent="0.25">
      <c r="A25" s="50">
        <v>18</v>
      </c>
      <c r="B25" s="67">
        <v>26431610</v>
      </c>
      <c r="C25" s="68" t="s">
        <v>192</v>
      </c>
      <c r="D25" s="34" t="s">
        <v>126</v>
      </c>
      <c r="E25" s="35" t="s">
        <v>127</v>
      </c>
      <c r="F25" s="137" t="s">
        <v>82</v>
      </c>
      <c r="G25" s="93" t="s">
        <v>24</v>
      </c>
      <c r="H25" s="96" t="s">
        <v>224</v>
      </c>
      <c r="I25" s="36"/>
      <c r="J25" s="119">
        <v>6000</v>
      </c>
      <c r="K25" s="10"/>
      <c r="L25" s="10"/>
      <c r="M25" s="10"/>
      <c r="N25" s="10"/>
      <c r="O25" s="10"/>
      <c r="P25" s="10"/>
      <c r="Q25" s="10"/>
      <c r="T25" s="11" t="s">
        <v>40</v>
      </c>
      <c r="U25" s="12"/>
    </row>
    <row r="26" spans="1:22" s="11" customFormat="1" ht="15.75" customHeight="1" x14ac:dyDescent="0.25">
      <c r="A26" s="50">
        <v>19</v>
      </c>
      <c r="B26" s="67">
        <v>25192914</v>
      </c>
      <c r="C26" s="68" t="s">
        <v>209</v>
      </c>
      <c r="D26" s="34" t="s">
        <v>126</v>
      </c>
      <c r="E26" s="35" t="s">
        <v>127</v>
      </c>
      <c r="F26" s="136" t="s">
        <v>90</v>
      </c>
      <c r="G26" s="93" t="s">
        <v>0</v>
      </c>
      <c r="H26" s="96" t="s">
        <v>225</v>
      </c>
      <c r="I26" s="36"/>
      <c r="J26" s="119">
        <v>6000</v>
      </c>
      <c r="K26" s="10"/>
      <c r="L26" s="10"/>
      <c r="M26" s="10"/>
      <c r="N26" s="10"/>
      <c r="O26" s="10"/>
      <c r="P26" s="10"/>
      <c r="Q26" s="10"/>
      <c r="R26" s="11">
        <v>0</v>
      </c>
      <c r="T26" s="11" t="s">
        <v>40</v>
      </c>
      <c r="U26" s="12"/>
    </row>
    <row r="27" spans="1:22" s="11" customFormat="1" ht="15.75" customHeight="1" x14ac:dyDescent="0.25">
      <c r="A27" s="50">
        <v>20</v>
      </c>
      <c r="B27" s="67">
        <v>89733983</v>
      </c>
      <c r="C27" s="68" t="s">
        <v>188</v>
      </c>
      <c r="D27" s="34" t="s">
        <v>126</v>
      </c>
      <c r="E27" s="35" t="s">
        <v>127</v>
      </c>
      <c r="F27" s="136" t="s">
        <v>91</v>
      </c>
      <c r="G27" s="93" t="s">
        <v>24</v>
      </c>
      <c r="H27" s="96" t="s">
        <v>223</v>
      </c>
      <c r="I27" s="36"/>
      <c r="J27" s="119">
        <v>5500</v>
      </c>
      <c r="K27" s="10"/>
      <c r="L27" s="10"/>
      <c r="M27" s="10"/>
      <c r="N27" s="10"/>
      <c r="O27" s="10"/>
      <c r="P27" s="10"/>
      <c r="Q27" s="10"/>
      <c r="T27" s="11" t="s">
        <v>40</v>
      </c>
      <c r="U27" s="12"/>
    </row>
    <row r="28" spans="1:22" s="11" customFormat="1" ht="16.5" customHeight="1" x14ac:dyDescent="0.25">
      <c r="A28" s="50">
        <v>21</v>
      </c>
      <c r="B28" s="67">
        <v>79392008</v>
      </c>
      <c r="C28" s="68" t="s">
        <v>184</v>
      </c>
      <c r="D28" s="34" t="s">
        <v>126</v>
      </c>
      <c r="E28" s="35" t="s">
        <v>127</v>
      </c>
      <c r="F28" s="136" t="s">
        <v>87</v>
      </c>
      <c r="G28" s="93" t="s">
        <v>24</v>
      </c>
      <c r="H28" s="96" t="s">
        <v>224</v>
      </c>
      <c r="I28" s="36"/>
      <c r="J28" s="119">
        <v>5000</v>
      </c>
      <c r="K28" s="10"/>
      <c r="L28" s="10"/>
      <c r="M28" s="10"/>
      <c r="N28" s="10"/>
      <c r="O28" s="10"/>
      <c r="P28" s="10"/>
      <c r="Q28" s="10"/>
      <c r="T28" s="11" t="s">
        <v>40</v>
      </c>
      <c r="U28" s="17"/>
    </row>
    <row r="29" spans="1:22" s="11" customFormat="1" ht="15.75" customHeight="1" x14ac:dyDescent="0.25">
      <c r="A29" s="50">
        <v>22</v>
      </c>
      <c r="B29" s="67">
        <v>54012996</v>
      </c>
      <c r="C29" s="68" t="s">
        <v>197</v>
      </c>
      <c r="D29" s="34" t="s">
        <v>126</v>
      </c>
      <c r="E29" s="35" t="s">
        <v>127</v>
      </c>
      <c r="F29" s="136" t="s">
        <v>104</v>
      </c>
      <c r="G29" s="93" t="s">
        <v>24</v>
      </c>
      <c r="H29" s="96" t="s">
        <v>224</v>
      </c>
      <c r="I29" s="36"/>
      <c r="J29" s="119">
        <v>4500</v>
      </c>
      <c r="K29" s="10"/>
      <c r="L29" s="10"/>
      <c r="M29" s="10"/>
      <c r="N29" s="10"/>
      <c r="O29" s="10"/>
      <c r="P29" s="10"/>
      <c r="Q29" s="10"/>
      <c r="T29" s="11" t="s">
        <v>40</v>
      </c>
      <c r="U29" s="12"/>
    </row>
    <row r="30" spans="1:22" s="11" customFormat="1" ht="15.75" customHeight="1" x14ac:dyDescent="0.25">
      <c r="A30" s="50">
        <v>23</v>
      </c>
      <c r="B30" s="67">
        <v>4928954</v>
      </c>
      <c r="C30" s="68" t="s">
        <v>200</v>
      </c>
      <c r="D30" s="34" t="s">
        <v>126</v>
      </c>
      <c r="E30" s="35" t="s">
        <v>127</v>
      </c>
      <c r="F30" s="136" t="s">
        <v>62</v>
      </c>
      <c r="G30" s="93" t="s">
        <v>24</v>
      </c>
      <c r="H30" s="96" t="s">
        <v>225</v>
      </c>
      <c r="I30" s="36"/>
      <c r="J30" s="119">
        <v>4500</v>
      </c>
      <c r="K30" s="10"/>
      <c r="L30" s="10"/>
      <c r="M30" s="10"/>
      <c r="N30" s="10"/>
      <c r="O30" s="10"/>
      <c r="P30" s="10"/>
      <c r="Q30" s="10"/>
      <c r="U30" s="12"/>
    </row>
    <row r="31" spans="1:22" s="11" customFormat="1" ht="15" customHeight="1" x14ac:dyDescent="0.25">
      <c r="A31" s="50">
        <v>24</v>
      </c>
      <c r="B31" s="67">
        <v>7334060</v>
      </c>
      <c r="C31" s="68" t="s">
        <v>187</v>
      </c>
      <c r="D31" s="34" t="s">
        <v>126</v>
      </c>
      <c r="E31" s="35" t="s">
        <v>127</v>
      </c>
      <c r="F31" s="136" t="s">
        <v>88</v>
      </c>
      <c r="G31" s="93" t="s">
        <v>24</v>
      </c>
      <c r="H31" s="96" t="s">
        <v>226</v>
      </c>
      <c r="I31" s="36"/>
      <c r="J31" s="119">
        <v>4000</v>
      </c>
      <c r="K31" s="10"/>
      <c r="L31" s="10"/>
      <c r="M31" s="10"/>
      <c r="N31" s="10"/>
      <c r="O31" s="10"/>
      <c r="P31" s="10"/>
      <c r="Q31" s="10"/>
      <c r="T31" s="11" t="s">
        <v>40</v>
      </c>
      <c r="U31" s="12"/>
      <c r="V31" s="11" t="s">
        <v>45</v>
      </c>
    </row>
    <row r="32" spans="1:22" s="193" customFormat="1" ht="15.75" customHeight="1" x14ac:dyDescent="0.25">
      <c r="A32" s="182">
        <v>25</v>
      </c>
      <c r="B32" s="183">
        <v>41151186</v>
      </c>
      <c r="C32" s="184" t="s">
        <v>198</v>
      </c>
      <c r="D32" s="185" t="s">
        <v>126</v>
      </c>
      <c r="E32" s="186" t="s">
        <v>127</v>
      </c>
      <c r="F32" s="187" t="s">
        <v>73</v>
      </c>
      <c r="G32" s="188" t="s">
        <v>150</v>
      </c>
      <c r="H32" s="189" t="s">
        <v>224</v>
      </c>
      <c r="I32" s="190"/>
      <c r="J32" s="191">
        <v>4000</v>
      </c>
      <c r="K32" s="192"/>
      <c r="L32" s="192"/>
      <c r="M32" s="192"/>
      <c r="N32" s="192"/>
      <c r="O32" s="192"/>
      <c r="P32" s="192"/>
      <c r="Q32" s="192"/>
      <c r="U32" s="195"/>
    </row>
    <row r="33" spans="1:21" s="193" customFormat="1" ht="16.5" customHeight="1" x14ac:dyDescent="0.25">
      <c r="A33" s="182">
        <v>26</v>
      </c>
      <c r="B33" s="183">
        <v>77648064</v>
      </c>
      <c r="C33" s="184" t="s">
        <v>195</v>
      </c>
      <c r="D33" s="185" t="s">
        <v>126</v>
      </c>
      <c r="E33" s="186" t="s">
        <v>127</v>
      </c>
      <c r="F33" s="196" t="s">
        <v>83</v>
      </c>
      <c r="G33" s="188" t="s">
        <v>150</v>
      </c>
      <c r="H33" s="189" t="s">
        <v>224</v>
      </c>
      <c r="I33" s="190"/>
      <c r="J33" s="191">
        <v>4000</v>
      </c>
      <c r="K33" s="192"/>
      <c r="L33" s="192"/>
      <c r="M33" s="192"/>
      <c r="N33" s="192"/>
      <c r="O33" s="192"/>
      <c r="P33" s="192"/>
      <c r="Q33" s="192"/>
      <c r="U33" s="195"/>
    </row>
    <row r="34" spans="1:21" s="11" customFormat="1" ht="16.5" customHeight="1" x14ac:dyDescent="0.25">
      <c r="A34" s="50">
        <v>27</v>
      </c>
      <c r="B34" s="67">
        <v>45040680</v>
      </c>
      <c r="C34" s="68" t="s">
        <v>180</v>
      </c>
      <c r="D34" s="34" t="s">
        <v>126</v>
      </c>
      <c r="E34" s="35" t="s">
        <v>127</v>
      </c>
      <c r="F34" s="137" t="s">
        <v>72</v>
      </c>
      <c r="G34" s="93" t="s">
        <v>24</v>
      </c>
      <c r="H34" s="96" t="s">
        <v>217</v>
      </c>
      <c r="I34" s="36"/>
      <c r="J34" s="119">
        <v>4000</v>
      </c>
      <c r="K34" s="10"/>
      <c r="L34" s="10"/>
      <c r="M34" s="10"/>
      <c r="N34" s="10"/>
      <c r="O34" s="10"/>
      <c r="P34" s="10"/>
      <c r="Q34" s="10"/>
      <c r="U34" s="12"/>
    </row>
    <row r="35" spans="1:21" s="11" customFormat="1" ht="16.5" customHeight="1" x14ac:dyDescent="0.25">
      <c r="A35" s="50">
        <v>28</v>
      </c>
      <c r="B35" s="67">
        <v>69066000</v>
      </c>
      <c r="C35" s="68" t="s">
        <v>193</v>
      </c>
      <c r="D35" s="34" t="s">
        <v>126</v>
      </c>
      <c r="E35" s="35" t="s">
        <v>127</v>
      </c>
      <c r="F35" s="137" t="s">
        <v>105</v>
      </c>
      <c r="G35" s="93" t="s">
        <v>24</v>
      </c>
      <c r="H35" s="96" t="s">
        <v>227</v>
      </c>
      <c r="I35" s="36"/>
      <c r="J35" s="119">
        <v>4000</v>
      </c>
      <c r="K35" s="10"/>
      <c r="L35" s="10"/>
      <c r="M35" s="10"/>
      <c r="N35" s="10"/>
      <c r="O35" s="10"/>
      <c r="P35" s="10"/>
      <c r="Q35" s="10"/>
      <c r="T35" s="11" t="s">
        <v>40</v>
      </c>
      <c r="U35" s="12">
        <v>43185</v>
      </c>
    </row>
    <row r="36" spans="1:21" s="11" customFormat="1" ht="16.5" customHeight="1" x14ac:dyDescent="0.25">
      <c r="A36" s="50">
        <v>29</v>
      </c>
      <c r="B36" s="67">
        <v>27484734</v>
      </c>
      <c r="C36" s="68" t="s">
        <v>199</v>
      </c>
      <c r="D36" s="34" t="s">
        <v>126</v>
      </c>
      <c r="E36" s="35" t="s">
        <v>127</v>
      </c>
      <c r="F36" s="136" t="s">
        <v>89</v>
      </c>
      <c r="G36" s="93" t="s">
        <v>24</v>
      </c>
      <c r="H36" s="96" t="s">
        <v>228</v>
      </c>
      <c r="I36" s="36"/>
      <c r="J36" s="119">
        <v>3500</v>
      </c>
      <c r="K36" s="10"/>
      <c r="L36" s="10"/>
      <c r="M36" s="10"/>
      <c r="N36" s="10"/>
      <c r="O36" s="10"/>
      <c r="P36" s="10"/>
      <c r="Q36" s="10"/>
      <c r="U36" s="12"/>
    </row>
    <row r="37" spans="1:21" s="11" customFormat="1" ht="16.5" customHeight="1" x14ac:dyDescent="0.25">
      <c r="A37" s="50">
        <v>30</v>
      </c>
      <c r="B37" s="67">
        <v>95091211</v>
      </c>
      <c r="C37" s="68" t="s">
        <v>194</v>
      </c>
      <c r="D37" s="34" t="s">
        <v>126</v>
      </c>
      <c r="E37" s="35" t="s">
        <v>127</v>
      </c>
      <c r="F37" s="136" t="s">
        <v>106</v>
      </c>
      <c r="G37" s="93" t="s">
        <v>24</v>
      </c>
      <c r="H37" s="96" t="s">
        <v>227</v>
      </c>
      <c r="I37" s="36"/>
      <c r="J37" s="119">
        <v>3500</v>
      </c>
      <c r="K37" s="10"/>
      <c r="L37" s="10"/>
      <c r="M37" s="10"/>
      <c r="N37" s="10"/>
      <c r="O37" s="10"/>
      <c r="P37" s="10"/>
      <c r="Q37" s="10"/>
      <c r="U37" s="12"/>
    </row>
    <row r="38" spans="1:21" s="71" customFormat="1" ht="16.5" customHeight="1" x14ac:dyDescent="0.25">
      <c r="A38" s="50">
        <v>31</v>
      </c>
      <c r="B38" s="67">
        <v>87200767</v>
      </c>
      <c r="C38" s="68" t="s">
        <v>211</v>
      </c>
      <c r="D38" s="34" t="s">
        <v>126</v>
      </c>
      <c r="E38" s="35" t="s">
        <v>127</v>
      </c>
      <c r="F38" s="136" t="s">
        <v>107</v>
      </c>
      <c r="G38" s="93" t="s">
        <v>24</v>
      </c>
      <c r="H38" s="96" t="s">
        <v>217</v>
      </c>
      <c r="I38" s="36"/>
      <c r="J38" s="119">
        <v>3200</v>
      </c>
      <c r="K38" s="70"/>
      <c r="L38" s="70"/>
      <c r="M38" s="70"/>
      <c r="N38" s="70"/>
      <c r="O38" s="70"/>
      <c r="P38" s="70"/>
      <c r="Q38" s="70"/>
      <c r="T38" s="71" t="s">
        <v>40</v>
      </c>
      <c r="U38" s="72"/>
    </row>
    <row r="39" spans="1:21" s="99" customFormat="1" ht="16.5" customHeight="1" x14ac:dyDescent="0.25">
      <c r="A39" s="50">
        <v>32</v>
      </c>
      <c r="B39" s="67" t="s">
        <v>214</v>
      </c>
      <c r="C39" s="68" t="s">
        <v>215</v>
      </c>
      <c r="D39" s="34" t="s">
        <v>126</v>
      </c>
      <c r="E39" s="35" t="s">
        <v>127</v>
      </c>
      <c r="F39" s="136" t="s">
        <v>76</v>
      </c>
      <c r="G39" s="115" t="s">
        <v>0</v>
      </c>
      <c r="H39" s="96" t="s">
        <v>240</v>
      </c>
      <c r="I39" s="36"/>
      <c r="J39" s="119">
        <v>15000</v>
      </c>
      <c r="K39" s="98"/>
      <c r="L39" s="98"/>
      <c r="M39" s="98"/>
      <c r="N39" s="98"/>
      <c r="O39" s="98"/>
      <c r="P39" s="98"/>
      <c r="Q39" s="98"/>
      <c r="U39" s="100"/>
    </row>
    <row r="40" spans="1:21" s="99" customFormat="1" ht="16.5" customHeight="1" x14ac:dyDescent="0.25">
      <c r="A40" s="50">
        <v>33</v>
      </c>
      <c r="B40" s="67">
        <v>18551665</v>
      </c>
      <c r="C40" s="68" t="s">
        <v>143</v>
      </c>
      <c r="D40" s="34" t="s">
        <v>126</v>
      </c>
      <c r="E40" s="35" t="s">
        <v>127</v>
      </c>
      <c r="F40" s="136" t="s">
        <v>46</v>
      </c>
      <c r="G40" s="93" t="s">
        <v>70</v>
      </c>
      <c r="H40" s="96" t="s">
        <v>216</v>
      </c>
      <c r="I40" s="36"/>
      <c r="J40" s="119">
        <v>6500</v>
      </c>
      <c r="K40" s="98"/>
      <c r="L40" s="98"/>
      <c r="M40" s="98"/>
      <c r="N40" s="98"/>
      <c r="O40" s="98"/>
      <c r="P40" s="98"/>
      <c r="Q40" s="98"/>
      <c r="U40" s="100"/>
    </row>
    <row r="41" spans="1:21" s="54" customFormat="1" ht="15.75" customHeight="1" thickBot="1" x14ac:dyDescent="0.3">
      <c r="A41" s="24"/>
      <c r="B41" s="24"/>
      <c r="C41" s="25"/>
      <c r="D41" s="25"/>
      <c r="E41" s="25"/>
      <c r="F41" s="108"/>
      <c r="G41" s="25"/>
      <c r="H41" s="257"/>
      <c r="I41" s="258"/>
      <c r="J41" s="120">
        <f>SUM(J8:J40)</f>
        <v>250700</v>
      </c>
      <c r="K41" s="53"/>
      <c r="L41" s="53"/>
      <c r="M41" s="53"/>
      <c r="N41" s="53"/>
      <c r="O41" s="53"/>
      <c r="P41" s="53"/>
      <c r="Q41" s="53"/>
      <c r="U41" s="55"/>
    </row>
    <row r="42" spans="1:21" s="11" customFormat="1" ht="15.75" customHeight="1" thickBot="1" x14ac:dyDescent="0.3">
      <c r="A42" s="24"/>
      <c r="B42" s="24"/>
      <c r="C42" s="51"/>
      <c r="D42" s="51"/>
      <c r="E42" s="52"/>
      <c r="G42" s="52"/>
      <c r="H42" s="255" t="s">
        <v>55</v>
      </c>
      <c r="I42" s="256"/>
      <c r="J42" s="121">
        <f>J41</f>
        <v>250700</v>
      </c>
      <c r="K42" s="10"/>
      <c r="L42" s="10"/>
      <c r="M42" s="10"/>
      <c r="N42" s="10"/>
      <c r="O42" s="10"/>
      <c r="P42" s="10"/>
      <c r="Q42" s="10"/>
      <c r="U42" s="17"/>
    </row>
    <row r="43" spans="1:21" s="11" customFormat="1" ht="17.25" customHeight="1" x14ac:dyDescent="0.25">
      <c r="A43" s="43"/>
      <c r="B43" s="43"/>
      <c r="C43" s="56"/>
      <c r="D43" s="56"/>
      <c r="E43" s="57"/>
      <c r="F43" s="57"/>
      <c r="G43" s="57"/>
      <c r="H43" s="16"/>
      <c r="I43" s="16"/>
      <c r="J43" s="122"/>
      <c r="K43" s="10"/>
      <c r="L43" s="10"/>
      <c r="M43" s="10"/>
      <c r="N43" s="10"/>
      <c r="O43" s="10"/>
      <c r="P43" s="10"/>
      <c r="Q43" s="10"/>
      <c r="U43" s="17"/>
    </row>
    <row r="44" spans="1:21" s="11" customFormat="1" ht="3.75" customHeight="1" x14ac:dyDescent="0.25">
      <c r="A44" s="43"/>
      <c r="B44" s="43"/>
      <c r="C44" s="56"/>
      <c r="D44" s="56"/>
      <c r="E44" s="57"/>
      <c r="F44" s="57"/>
      <c r="G44" s="57"/>
      <c r="H44" s="16"/>
      <c r="I44" s="16"/>
      <c r="J44" s="122"/>
      <c r="K44" s="10"/>
      <c r="L44" s="10"/>
      <c r="M44" s="10"/>
      <c r="N44" s="10"/>
      <c r="O44" s="10"/>
      <c r="P44" s="10"/>
      <c r="Q44" s="10"/>
      <c r="U44" s="17"/>
    </row>
    <row r="45" spans="1:21" s="11" customFormat="1" ht="3.75" customHeight="1" x14ac:dyDescent="0.25">
      <c r="A45" s="43"/>
      <c r="B45" s="43"/>
      <c r="C45" s="56"/>
      <c r="D45" s="56"/>
      <c r="E45" s="57"/>
      <c r="F45" s="57"/>
      <c r="G45" s="57"/>
      <c r="H45" s="16"/>
      <c r="I45" s="16"/>
      <c r="J45" s="122"/>
      <c r="K45" s="10"/>
      <c r="L45" s="10"/>
      <c r="M45" s="10"/>
      <c r="N45" s="10"/>
      <c r="O45" s="10"/>
      <c r="P45" s="10"/>
      <c r="Q45" s="10"/>
      <c r="U45" s="17"/>
    </row>
    <row r="46" spans="1:21" s="11" customFormat="1" ht="3" customHeight="1" x14ac:dyDescent="0.25">
      <c r="A46" s="43"/>
      <c r="B46" s="43"/>
      <c r="C46" s="56"/>
      <c r="D46" s="56"/>
      <c r="E46" s="57"/>
      <c r="F46" s="57"/>
      <c r="G46" s="57"/>
      <c r="H46" s="16"/>
      <c r="I46" s="16"/>
      <c r="J46" s="122"/>
      <c r="K46" s="10"/>
      <c r="L46" s="10"/>
      <c r="M46" s="10"/>
      <c r="N46" s="10"/>
      <c r="O46" s="10"/>
      <c r="P46" s="10"/>
      <c r="Q46" s="10"/>
      <c r="U46" s="17"/>
    </row>
    <row r="47" spans="1:21" s="11" customFormat="1" ht="3.75" hidden="1" customHeight="1" x14ac:dyDescent="0.25">
      <c r="A47" s="43"/>
      <c r="B47" s="43"/>
      <c r="C47" s="56"/>
      <c r="D47" s="56"/>
      <c r="E47" s="57"/>
      <c r="F47" s="57"/>
      <c r="G47" s="57"/>
      <c r="H47" s="16"/>
      <c r="I47" s="16"/>
      <c r="J47" s="122"/>
      <c r="K47" s="10"/>
      <c r="L47" s="10"/>
      <c r="M47" s="10"/>
      <c r="N47" s="10"/>
      <c r="O47" s="10"/>
      <c r="P47" s="10"/>
      <c r="Q47" s="10"/>
      <c r="U47" s="17"/>
    </row>
    <row r="48" spans="1:21" s="11" customFormat="1" ht="3.75" hidden="1" customHeight="1" x14ac:dyDescent="0.25">
      <c r="A48" s="43"/>
      <c r="B48" s="43"/>
      <c r="C48" s="56"/>
      <c r="D48" s="56"/>
      <c r="E48" s="57"/>
      <c r="F48" s="57"/>
      <c r="G48" s="57"/>
      <c r="H48" s="16"/>
      <c r="I48" s="16"/>
      <c r="J48" s="122"/>
      <c r="K48" s="10"/>
      <c r="L48" s="10"/>
      <c r="M48" s="10"/>
      <c r="N48" s="10"/>
      <c r="O48" s="10"/>
      <c r="P48" s="10"/>
      <c r="Q48" s="10"/>
      <c r="U48" s="17"/>
    </row>
    <row r="49" spans="1:28" s="11" customFormat="1" ht="3.75" hidden="1" customHeight="1" x14ac:dyDescent="0.25">
      <c r="A49" s="43"/>
      <c r="B49" s="43"/>
      <c r="C49" s="56"/>
      <c r="D49" s="56"/>
      <c r="E49" s="57"/>
      <c r="F49" s="57"/>
      <c r="G49" s="57"/>
      <c r="H49" s="16"/>
      <c r="I49" s="16"/>
      <c r="J49" s="122"/>
      <c r="K49" s="10"/>
      <c r="L49" s="10"/>
      <c r="M49" s="10"/>
      <c r="N49" s="10"/>
      <c r="O49" s="10"/>
      <c r="P49" s="10"/>
      <c r="Q49" s="10"/>
      <c r="U49" s="17"/>
    </row>
    <row r="50" spans="1:28" s="11" customFormat="1" ht="3.75" hidden="1" customHeight="1" x14ac:dyDescent="0.25">
      <c r="A50" s="272" t="s">
        <v>27</v>
      </c>
      <c r="B50" s="272"/>
      <c r="C50" s="272"/>
      <c r="D50" s="272"/>
      <c r="E50" s="272"/>
      <c r="F50" s="272"/>
      <c r="G50" s="272"/>
      <c r="H50" s="272"/>
      <c r="I50" s="272"/>
      <c r="J50" s="272"/>
      <c r="K50" s="10"/>
      <c r="L50" s="10"/>
      <c r="M50" s="10"/>
      <c r="N50" s="10"/>
      <c r="O50" s="10"/>
      <c r="P50" s="10"/>
      <c r="Q50" s="10"/>
      <c r="U50" s="17"/>
    </row>
    <row r="51" spans="1:28" s="11" customFormat="1" ht="35.25" customHeight="1" x14ac:dyDescent="0.25">
      <c r="A51" s="273" t="s">
        <v>53</v>
      </c>
      <c r="B51" s="273"/>
      <c r="C51" s="273"/>
      <c r="D51" s="273"/>
      <c r="E51" s="273"/>
      <c r="F51" s="273"/>
      <c r="G51" s="273"/>
      <c r="H51" s="273"/>
      <c r="I51" s="273"/>
      <c r="J51" s="273"/>
      <c r="K51" s="58"/>
      <c r="L51" s="58"/>
      <c r="M51" s="58"/>
      <c r="N51" s="58"/>
      <c r="O51" s="58"/>
      <c r="P51" s="58"/>
      <c r="Q51" s="58"/>
      <c r="T51" s="59"/>
      <c r="U51" s="60"/>
      <c r="V51" s="59"/>
      <c r="W51" s="59"/>
      <c r="X51" s="59"/>
      <c r="Y51" s="59"/>
      <c r="Z51" s="59"/>
      <c r="AA51" s="59"/>
      <c r="AB51" s="59"/>
    </row>
    <row r="52" spans="1:28" s="11" customFormat="1" ht="49.5" customHeight="1" x14ac:dyDescent="0.25">
      <c r="A52" s="250" t="s">
        <v>27</v>
      </c>
      <c r="B52" s="250"/>
      <c r="C52" s="250"/>
      <c r="D52" s="250"/>
      <c r="E52" s="250"/>
      <c r="F52" s="250"/>
      <c r="G52" s="250"/>
      <c r="H52" s="250"/>
      <c r="I52" s="250"/>
      <c r="J52" s="250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27"/>
      <c r="W52" s="27"/>
      <c r="X52" s="27"/>
      <c r="Y52" s="27"/>
      <c r="Z52" s="27"/>
      <c r="AA52" s="27"/>
      <c r="AB52" s="27"/>
    </row>
    <row r="53" spans="1:28" s="11" customFormat="1" ht="30" customHeight="1" x14ac:dyDescent="0.25">
      <c r="A53" s="102" t="s">
        <v>1</v>
      </c>
      <c r="B53" s="102" t="s">
        <v>35</v>
      </c>
      <c r="C53" s="103" t="s">
        <v>2</v>
      </c>
      <c r="D53" s="104" t="s">
        <v>54</v>
      </c>
      <c r="E53" s="103" t="s">
        <v>3</v>
      </c>
      <c r="F53" s="103" t="s">
        <v>4</v>
      </c>
      <c r="G53" s="103" t="s">
        <v>5</v>
      </c>
      <c r="H53" s="131" t="s">
        <v>6</v>
      </c>
      <c r="I53" s="103" t="s">
        <v>36</v>
      </c>
      <c r="J53" s="118" t="s">
        <v>7</v>
      </c>
      <c r="K53" s="26"/>
      <c r="L53" s="26"/>
      <c r="M53" s="26"/>
      <c r="N53" s="26"/>
      <c r="O53" s="26"/>
      <c r="P53" s="26"/>
      <c r="Q53" s="26"/>
      <c r="T53" s="27"/>
      <c r="U53" s="28"/>
      <c r="V53" s="27"/>
      <c r="W53" s="27"/>
      <c r="X53" s="27"/>
      <c r="Y53" s="27"/>
      <c r="Z53" s="27"/>
      <c r="AA53" s="27"/>
      <c r="AB53" s="27"/>
    </row>
    <row r="54" spans="1:28" s="193" customFormat="1" ht="21.75" customHeight="1" x14ac:dyDescent="0.25">
      <c r="A54" s="182">
        <v>34</v>
      </c>
      <c r="B54" s="183">
        <v>11913444</v>
      </c>
      <c r="C54" s="184" t="s">
        <v>167</v>
      </c>
      <c r="D54" s="185" t="s">
        <v>126</v>
      </c>
      <c r="E54" s="186" t="s">
        <v>127</v>
      </c>
      <c r="F54" s="196" t="s">
        <v>69</v>
      </c>
      <c r="G54" s="188" t="s">
        <v>138</v>
      </c>
      <c r="H54" s="197" t="s">
        <v>232</v>
      </c>
      <c r="I54" s="198"/>
      <c r="J54" s="191">
        <v>10000</v>
      </c>
      <c r="K54" s="192">
        <f>+J54*10</f>
        <v>100000</v>
      </c>
      <c r="L54" s="192"/>
      <c r="M54" s="192"/>
      <c r="N54" s="192"/>
      <c r="O54" s="192"/>
      <c r="P54" s="192"/>
      <c r="Q54" s="192"/>
      <c r="U54" s="193" t="s">
        <v>44</v>
      </c>
    </row>
    <row r="55" spans="1:28" s="193" customFormat="1" ht="16.5" x14ac:dyDescent="0.25">
      <c r="A55" s="182">
        <v>35</v>
      </c>
      <c r="B55" s="183">
        <v>65879279</v>
      </c>
      <c r="C55" s="184" t="s">
        <v>208</v>
      </c>
      <c r="D55" s="185" t="s">
        <v>126</v>
      </c>
      <c r="E55" s="186" t="s">
        <v>127</v>
      </c>
      <c r="F55" s="196" t="s">
        <v>93</v>
      </c>
      <c r="G55" s="188" t="s">
        <v>136</v>
      </c>
      <c r="H55" s="197" t="s">
        <v>234</v>
      </c>
      <c r="I55" s="198"/>
      <c r="J55" s="191">
        <v>8000</v>
      </c>
      <c r="K55" s="192">
        <f t="shared" ref="K55:K65" si="0">+J55*10</f>
        <v>80000</v>
      </c>
      <c r="L55" s="192"/>
      <c r="M55" s="192"/>
      <c r="N55" s="192"/>
      <c r="O55" s="192"/>
      <c r="P55" s="192"/>
      <c r="Q55" s="192"/>
      <c r="T55" s="193" t="s">
        <v>40</v>
      </c>
      <c r="U55" s="195"/>
    </row>
    <row r="56" spans="1:28" s="193" customFormat="1" ht="15.75" customHeight="1" x14ac:dyDescent="0.25">
      <c r="A56" s="182">
        <v>36</v>
      </c>
      <c r="B56" s="183">
        <v>66339200</v>
      </c>
      <c r="C56" s="184" t="s">
        <v>204</v>
      </c>
      <c r="D56" s="185" t="s">
        <v>126</v>
      </c>
      <c r="E56" s="186" t="s">
        <v>127</v>
      </c>
      <c r="F56" s="196" t="s">
        <v>86</v>
      </c>
      <c r="G56" s="199" t="s">
        <v>8</v>
      </c>
      <c r="H56" s="197" t="s">
        <v>235</v>
      </c>
      <c r="I56" s="198"/>
      <c r="J56" s="191">
        <v>8000</v>
      </c>
      <c r="K56" s="192">
        <f t="shared" si="0"/>
        <v>80000</v>
      </c>
      <c r="L56" s="192"/>
      <c r="M56" s="192"/>
      <c r="N56" s="192"/>
      <c r="O56" s="192"/>
      <c r="P56" s="192"/>
      <c r="Q56" s="192"/>
      <c r="T56" s="193" t="s">
        <v>40</v>
      </c>
      <c r="U56" s="195"/>
    </row>
    <row r="57" spans="1:28" s="193" customFormat="1" ht="15.75" customHeight="1" x14ac:dyDescent="0.25">
      <c r="A57" s="182">
        <v>37</v>
      </c>
      <c r="B57" s="183">
        <v>823814445</v>
      </c>
      <c r="C57" s="184" t="s">
        <v>182</v>
      </c>
      <c r="D57" s="185" t="s">
        <v>126</v>
      </c>
      <c r="E57" s="186" t="s">
        <v>127</v>
      </c>
      <c r="F57" s="196" t="s">
        <v>95</v>
      </c>
      <c r="G57" s="188" t="s">
        <v>181</v>
      </c>
      <c r="H57" s="197" t="s">
        <v>233</v>
      </c>
      <c r="I57" s="198"/>
      <c r="J57" s="191">
        <v>7000</v>
      </c>
      <c r="K57" s="192">
        <f t="shared" si="0"/>
        <v>70000</v>
      </c>
      <c r="L57" s="192"/>
      <c r="M57" s="192"/>
      <c r="N57" s="192"/>
      <c r="O57" s="192"/>
      <c r="P57" s="192"/>
      <c r="Q57" s="192"/>
      <c r="T57" s="193" t="s">
        <v>40</v>
      </c>
      <c r="U57" s="195"/>
    </row>
    <row r="58" spans="1:28" s="11" customFormat="1" ht="15.75" customHeight="1" x14ac:dyDescent="0.25">
      <c r="A58" s="87">
        <v>38</v>
      </c>
      <c r="B58" s="109">
        <v>85457167</v>
      </c>
      <c r="C58" s="68" t="s">
        <v>202</v>
      </c>
      <c r="D58" s="88" t="s">
        <v>126</v>
      </c>
      <c r="E58" s="35" t="s">
        <v>127</v>
      </c>
      <c r="F58" s="107" t="s">
        <v>66</v>
      </c>
      <c r="G58" s="89" t="s">
        <v>16</v>
      </c>
      <c r="H58" s="91" t="s">
        <v>218</v>
      </c>
      <c r="I58" s="92"/>
      <c r="J58" s="119">
        <v>6000</v>
      </c>
      <c r="K58" s="10"/>
      <c r="L58" s="10"/>
      <c r="M58" s="10"/>
      <c r="N58" s="10"/>
      <c r="O58" s="10"/>
      <c r="P58" s="10"/>
      <c r="Q58" s="10"/>
      <c r="T58" s="11" t="s">
        <v>40</v>
      </c>
      <c r="U58" s="12"/>
    </row>
    <row r="59" spans="1:28" s="193" customFormat="1" ht="18.75" customHeight="1" x14ac:dyDescent="0.25">
      <c r="A59" s="182">
        <v>39</v>
      </c>
      <c r="B59" s="183">
        <v>844385936</v>
      </c>
      <c r="C59" s="184" t="s">
        <v>207</v>
      </c>
      <c r="D59" s="185" t="s">
        <v>126</v>
      </c>
      <c r="E59" s="186" t="s">
        <v>127</v>
      </c>
      <c r="F59" s="196" t="s">
        <v>59</v>
      </c>
      <c r="G59" s="188" t="s">
        <v>136</v>
      </c>
      <c r="H59" s="197" t="s">
        <v>236</v>
      </c>
      <c r="I59" s="198"/>
      <c r="J59" s="191">
        <v>6000</v>
      </c>
      <c r="K59" s="192">
        <f t="shared" si="0"/>
        <v>60000</v>
      </c>
      <c r="L59" s="192"/>
      <c r="M59" s="192"/>
      <c r="N59" s="192"/>
      <c r="O59" s="192"/>
      <c r="P59" s="192"/>
      <c r="Q59" s="192"/>
      <c r="U59" s="195"/>
    </row>
    <row r="60" spans="1:28" s="193" customFormat="1" ht="16.5" x14ac:dyDescent="0.25">
      <c r="A60" s="182">
        <v>40</v>
      </c>
      <c r="B60" s="183">
        <v>62775103</v>
      </c>
      <c r="C60" s="184" t="s">
        <v>205</v>
      </c>
      <c r="D60" s="185" t="s">
        <v>126</v>
      </c>
      <c r="E60" s="186" t="s">
        <v>127</v>
      </c>
      <c r="F60" s="196" t="s">
        <v>96</v>
      </c>
      <c r="G60" s="199" t="s">
        <v>8</v>
      </c>
      <c r="H60" s="197" t="s">
        <v>237</v>
      </c>
      <c r="I60" s="198"/>
      <c r="J60" s="191">
        <v>5500</v>
      </c>
      <c r="K60" s="192">
        <f t="shared" si="0"/>
        <v>55000</v>
      </c>
      <c r="L60" s="192"/>
      <c r="M60" s="192"/>
      <c r="N60" s="192"/>
      <c r="O60" s="192"/>
      <c r="P60" s="192"/>
      <c r="Q60" s="192"/>
      <c r="R60" s="193">
        <f>3000*8</f>
        <v>24000</v>
      </c>
      <c r="T60" s="193" t="s">
        <v>40</v>
      </c>
      <c r="U60" s="195"/>
    </row>
    <row r="61" spans="1:28" s="193" customFormat="1" ht="15.75" customHeight="1" x14ac:dyDescent="0.25">
      <c r="A61" s="182">
        <v>41</v>
      </c>
      <c r="B61" s="183">
        <v>80462421</v>
      </c>
      <c r="C61" s="184" t="s">
        <v>146</v>
      </c>
      <c r="D61" s="185" t="s">
        <v>126</v>
      </c>
      <c r="E61" s="186" t="s">
        <v>127</v>
      </c>
      <c r="F61" s="187" t="s">
        <v>108</v>
      </c>
      <c r="G61" s="193" t="s">
        <v>145</v>
      </c>
      <c r="H61" s="197" t="s">
        <v>217</v>
      </c>
      <c r="I61" s="198"/>
      <c r="J61" s="191">
        <v>5500</v>
      </c>
      <c r="K61" s="192">
        <f t="shared" si="0"/>
        <v>55000</v>
      </c>
      <c r="L61" s="192"/>
      <c r="M61" s="192"/>
      <c r="N61" s="192"/>
      <c r="O61" s="192"/>
      <c r="P61" s="192"/>
      <c r="Q61" s="192"/>
      <c r="T61" s="193" t="s">
        <v>40</v>
      </c>
      <c r="U61" s="195">
        <v>43559</v>
      </c>
    </row>
    <row r="62" spans="1:28" s="193" customFormat="1" ht="16.5" x14ac:dyDescent="0.25">
      <c r="A62" s="182">
        <v>42</v>
      </c>
      <c r="B62" s="183">
        <v>68674511</v>
      </c>
      <c r="C62" s="184" t="s">
        <v>144</v>
      </c>
      <c r="D62" s="185" t="s">
        <v>126</v>
      </c>
      <c r="E62" s="186" t="s">
        <v>127</v>
      </c>
      <c r="F62" s="196" t="s">
        <v>109</v>
      </c>
      <c r="G62" s="188" t="s">
        <v>139</v>
      </c>
      <c r="H62" s="197" t="s">
        <v>238</v>
      </c>
      <c r="I62" s="198"/>
      <c r="J62" s="191">
        <v>5500</v>
      </c>
      <c r="K62" s="192">
        <f t="shared" si="0"/>
        <v>55000</v>
      </c>
      <c r="L62" s="192"/>
      <c r="M62" s="192"/>
      <c r="N62" s="192"/>
      <c r="O62" s="192"/>
      <c r="P62" s="192"/>
      <c r="Q62" s="192"/>
      <c r="T62" s="193" t="s">
        <v>40</v>
      </c>
      <c r="U62" s="195"/>
    </row>
    <row r="63" spans="1:28" s="193" customFormat="1" ht="16.5" x14ac:dyDescent="0.25">
      <c r="A63" s="182">
        <v>43</v>
      </c>
      <c r="B63" s="183">
        <v>12094277</v>
      </c>
      <c r="C63" s="184" t="s">
        <v>166</v>
      </c>
      <c r="D63" s="185" t="s">
        <v>126</v>
      </c>
      <c r="E63" s="186" t="s">
        <v>127</v>
      </c>
      <c r="F63" s="196" t="s">
        <v>110</v>
      </c>
      <c r="G63" s="188" t="s">
        <v>138</v>
      </c>
      <c r="H63" s="197" t="s">
        <v>217</v>
      </c>
      <c r="I63" s="198"/>
      <c r="J63" s="191">
        <v>5500</v>
      </c>
      <c r="K63" s="192">
        <f t="shared" si="0"/>
        <v>55000</v>
      </c>
      <c r="L63" s="192"/>
      <c r="M63" s="192"/>
      <c r="N63" s="192"/>
      <c r="O63" s="192"/>
      <c r="P63" s="192"/>
      <c r="Q63" s="192"/>
      <c r="T63" s="193" t="s">
        <v>40</v>
      </c>
      <c r="U63" s="195"/>
    </row>
    <row r="64" spans="1:28" s="5" customFormat="1" ht="16.5" x14ac:dyDescent="0.25">
      <c r="A64" s="87">
        <v>44</v>
      </c>
      <c r="B64" s="109">
        <v>31586201</v>
      </c>
      <c r="C64" s="68" t="s">
        <v>201</v>
      </c>
      <c r="D64" s="88" t="s">
        <v>126</v>
      </c>
      <c r="E64" s="35" t="s">
        <v>127</v>
      </c>
      <c r="F64" s="107" t="s">
        <v>11</v>
      </c>
      <c r="G64" s="89" t="s">
        <v>16</v>
      </c>
      <c r="H64" s="91" t="s">
        <v>217</v>
      </c>
      <c r="I64" s="92"/>
      <c r="J64" s="119">
        <v>5000</v>
      </c>
      <c r="K64" s="90"/>
      <c r="L64" s="90"/>
      <c r="M64" s="90"/>
      <c r="N64" s="90"/>
      <c r="O64" s="90"/>
      <c r="P64" s="90"/>
      <c r="Q64" s="90"/>
      <c r="T64" s="5" t="s">
        <v>40</v>
      </c>
      <c r="U64" s="12"/>
    </row>
    <row r="65" spans="1:21" s="193" customFormat="1" ht="16.5" x14ac:dyDescent="0.25">
      <c r="A65" s="182">
        <v>45</v>
      </c>
      <c r="B65" s="183">
        <v>44779321</v>
      </c>
      <c r="C65" s="184" t="s">
        <v>144</v>
      </c>
      <c r="D65" s="185" t="s">
        <v>126</v>
      </c>
      <c r="E65" s="186" t="s">
        <v>127</v>
      </c>
      <c r="F65" s="196" t="s">
        <v>111</v>
      </c>
      <c r="G65" s="188" t="s">
        <v>136</v>
      </c>
      <c r="H65" s="197" t="s">
        <v>239</v>
      </c>
      <c r="I65" s="198"/>
      <c r="J65" s="191">
        <v>4000</v>
      </c>
      <c r="K65" s="192">
        <f t="shared" si="0"/>
        <v>40000</v>
      </c>
      <c r="L65" s="192"/>
      <c r="M65" s="192"/>
      <c r="N65" s="192"/>
      <c r="O65" s="192"/>
      <c r="P65" s="192"/>
      <c r="Q65" s="192"/>
      <c r="T65" s="193" t="s">
        <v>40</v>
      </c>
      <c r="U65" s="195"/>
    </row>
    <row r="66" spans="1:21" s="5" customFormat="1" ht="15.75" customHeight="1" x14ac:dyDescent="0.25">
      <c r="A66" s="87">
        <v>46</v>
      </c>
      <c r="B66" s="109">
        <v>40309975</v>
      </c>
      <c r="C66" s="68" t="s">
        <v>154</v>
      </c>
      <c r="D66" s="88" t="s">
        <v>126</v>
      </c>
      <c r="E66" s="35" t="s">
        <v>127</v>
      </c>
      <c r="F66" s="107" t="s">
        <v>112</v>
      </c>
      <c r="G66" s="89" t="s">
        <v>150</v>
      </c>
      <c r="H66" s="91" t="s">
        <v>217</v>
      </c>
      <c r="I66" s="92"/>
      <c r="J66" s="119">
        <v>9000</v>
      </c>
      <c r="K66" s="90"/>
      <c r="L66" s="90"/>
      <c r="M66" s="90"/>
      <c r="N66" s="90"/>
      <c r="O66" s="90"/>
      <c r="P66" s="90"/>
      <c r="Q66" s="90"/>
      <c r="T66" s="5" t="s">
        <v>40</v>
      </c>
      <c r="U66" s="12"/>
    </row>
    <row r="67" spans="1:21" s="5" customFormat="1" ht="15.75" customHeight="1" x14ac:dyDescent="0.25">
      <c r="A67" s="87">
        <v>47</v>
      </c>
      <c r="B67" s="109">
        <v>18409466</v>
      </c>
      <c r="C67" s="68" t="s">
        <v>160</v>
      </c>
      <c r="D67" s="88" t="s">
        <v>126</v>
      </c>
      <c r="E67" s="35" t="s">
        <v>127</v>
      </c>
      <c r="F67" s="107" t="s">
        <v>63</v>
      </c>
      <c r="G67" s="89" t="s">
        <v>157</v>
      </c>
      <c r="H67" s="91" t="s">
        <v>218</v>
      </c>
      <c r="I67" s="92"/>
      <c r="J67" s="119">
        <v>9000</v>
      </c>
      <c r="K67" s="90"/>
      <c r="L67" s="90"/>
      <c r="M67" s="90"/>
      <c r="N67" s="90"/>
      <c r="O67" s="90"/>
      <c r="P67" s="90"/>
      <c r="Q67" s="90"/>
      <c r="T67" s="5" t="s">
        <v>40</v>
      </c>
      <c r="U67" s="12">
        <v>43470</v>
      </c>
    </row>
    <row r="68" spans="1:21" s="11" customFormat="1" ht="15.75" customHeight="1" x14ac:dyDescent="0.25">
      <c r="A68" s="87">
        <v>48</v>
      </c>
      <c r="B68" s="109">
        <v>47433728</v>
      </c>
      <c r="C68" s="68" t="s">
        <v>148</v>
      </c>
      <c r="D68" s="88" t="s">
        <v>126</v>
      </c>
      <c r="E68" s="35" t="s">
        <v>127</v>
      </c>
      <c r="F68" s="107" t="s">
        <v>64</v>
      </c>
      <c r="G68" s="89" t="s">
        <v>150</v>
      </c>
      <c r="H68" s="91" t="s">
        <v>218</v>
      </c>
      <c r="I68" s="92"/>
      <c r="J68" s="119">
        <v>8000</v>
      </c>
      <c r="K68" s="10"/>
      <c r="L68" s="10"/>
      <c r="M68" s="10"/>
      <c r="N68" s="10"/>
      <c r="O68" s="10"/>
      <c r="P68" s="10"/>
      <c r="Q68" s="10"/>
      <c r="T68" s="11" t="s">
        <v>40</v>
      </c>
      <c r="U68" s="12"/>
    </row>
    <row r="69" spans="1:21" s="193" customFormat="1" ht="15.75" customHeight="1" x14ac:dyDescent="0.25">
      <c r="A69" s="182">
        <v>49</v>
      </c>
      <c r="B69" s="183">
        <v>16930177</v>
      </c>
      <c r="C69" s="184" t="s">
        <v>179</v>
      </c>
      <c r="D69" s="185" t="s">
        <v>126</v>
      </c>
      <c r="E69" s="186" t="s">
        <v>127</v>
      </c>
      <c r="F69" s="196" t="s">
        <v>113</v>
      </c>
      <c r="G69" s="197" t="s">
        <v>299</v>
      </c>
      <c r="H69" s="197" t="s">
        <v>218</v>
      </c>
      <c r="I69" s="198"/>
      <c r="J69" s="191">
        <v>7500</v>
      </c>
      <c r="K69" s="192">
        <f t="shared" ref="K69" si="1">+J69*10</f>
        <v>75000</v>
      </c>
      <c r="L69" s="192"/>
      <c r="M69" s="192"/>
      <c r="N69" s="192"/>
      <c r="O69" s="192"/>
      <c r="P69" s="192"/>
      <c r="Q69" s="192"/>
      <c r="T69" s="193" t="s">
        <v>40</v>
      </c>
      <c r="U69" s="195"/>
    </row>
    <row r="70" spans="1:21" s="11" customFormat="1" ht="15" customHeight="1" x14ac:dyDescent="0.25">
      <c r="A70" s="87">
        <v>50</v>
      </c>
      <c r="B70" s="109">
        <v>84272538</v>
      </c>
      <c r="C70" s="68" t="s">
        <v>156</v>
      </c>
      <c r="D70" s="88" t="s">
        <v>126</v>
      </c>
      <c r="E70" s="35" t="s">
        <v>127</v>
      </c>
      <c r="F70" s="107" t="s">
        <v>71</v>
      </c>
      <c r="G70" s="89" t="s">
        <v>150</v>
      </c>
      <c r="H70" s="91" t="s">
        <v>218</v>
      </c>
      <c r="I70" s="92"/>
      <c r="J70" s="119">
        <v>6500</v>
      </c>
      <c r="K70" s="10"/>
      <c r="L70" s="10"/>
      <c r="M70" s="10"/>
      <c r="N70" s="10"/>
      <c r="O70" s="10"/>
      <c r="P70" s="10"/>
      <c r="Q70" s="10"/>
      <c r="T70" s="11" t="s">
        <v>40</v>
      </c>
      <c r="U70" s="12"/>
    </row>
    <row r="71" spans="1:21" s="193" customFormat="1" ht="15.75" customHeight="1" x14ac:dyDescent="0.25">
      <c r="A71" s="182">
        <v>51</v>
      </c>
      <c r="B71" s="183">
        <v>32921454</v>
      </c>
      <c r="C71" s="184" t="s">
        <v>165</v>
      </c>
      <c r="D71" s="185" t="s">
        <v>126</v>
      </c>
      <c r="E71" s="186" t="s">
        <v>127</v>
      </c>
      <c r="F71" s="187" t="s">
        <v>114</v>
      </c>
      <c r="G71" s="188" t="s">
        <v>15</v>
      </c>
      <c r="H71" s="197" t="s">
        <v>149</v>
      </c>
      <c r="I71" s="198"/>
      <c r="J71" s="191">
        <v>6500</v>
      </c>
      <c r="K71" s="192">
        <f t="shared" ref="K71:K72" si="2">+J71*10</f>
        <v>65000</v>
      </c>
      <c r="L71" s="192"/>
      <c r="M71" s="192"/>
      <c r="N71" s="192"/>
      <c r="O71" s="192"/>
      <c r="P71" s="192"/>
      <c r="Q71" s="192"/>
      <c r="T71" s="193" t="s">
        <v>40</v>
      </c>
      <c r="U71" s="195"/>
    </row>
    <row r="72" spans="1:21" s="193" customFormat="1" ht="15.75" customHeight="1" x14ac:dyDescent="0.25">
      <c r="A72" s="182">
        <v>52</v>
      </c>
      <c r="B72" s="183">
        <v>41864077</v>
      </c>
      <c r="C72" s="184" t="s">
        <v>177</v>
      </c>
      <c r="D72" s="185" t="s">
        <v>126</v>
      </c>
      <c r="E72" s="186" t="s">
        <v>127</v>
      </c>
      <c r="F72" s="196" t="s">
        <v>81</v>
      </c>
      <c r="G72" s="197" t="s">
        <v>141</v>
      </c>
      <c r="H72" s="197" t="s">
        <v>219</v>
      </c>
      <c r="I72" s="198"/>
      <c r="J72" s="191">
        <v>6000</v>
      </c>
      <c r="K72" s="192">
        <f t="shared" si="2"/>
        <v>60000</v>
      </c>
      <c r="L72" s="192"/>
      <c r="M72" s="192"/>
      <c r="N72" s="192"/>
      <c r="O72" s="192"/>
      <c r="P72" s="192"/>
      <c r="Q72" s="192"/>
      <c r="T72" s="193" t="s">
        <v>40</v>
      </c>
      <c r="U72" s="195"/>
    </row>
    <row r="73" spans="1:21" s="11" customFormat="1" ht="15.75" customHeight="1" x14ac:dyDescent="0.25">
      <c r="A73" s="87">
        <v>53</v>
      </c>
      <c r="B73" s="109">
        <v>55111475</v>
      </c>
      <c r="C73" s="68" t="s">
        <v>153</v>
      </c>
      <c r="D73" s="88" t="s">
        <v>126</v>
      </c>
      <c r="E73" s="35" t="s">
        <v>127</v>
      </c>
      <c r="F73" s="107" t="s">
        <v>115</v>
      </c>
      <c r="G73" s="89" t="s">
        <v>150</v>
      </c>
      <c r="H73" s="91" t="s">
        <v>217</v>
      </c>
      <c r="I73" s="92"/>
      <c r="J73" s="119">
        <v>5000</v>
      </c>
      <c r="K73" s="10"/>
      <c r="L73" s="10"/>
      <c r="M73" s="10"/>
      <c r="N73" s="10"/>
      <c r="O73" s="10"/>
      <c r="P73" s="10"/>
      <c r="Q73" s="10"/>
      <c r="T73" s="11" t="s">
        <v>40</v>
      </c>
      <c r="U73" s="12"/>
    </row>
    <row r="74" spans="1:21" s="11" customFormat="1" ht="15.75" customHeight="1" x14ac:dyDescent="0.25">
      <c r="A74" s="87">
        <v>54</v>
      </c>
      <c r="B74" s="11">
        <v>57256365</v>
      </c>
      <c r="C74" s="68" t="s">
        <v>213</v>
      </c>
      <c r="D74" s="34" t="s">
        <v>126</v>
      </c>
      <c r="E74" s="35" t="s">
        <v>127</v>
      </c>
      <c r="F74" s="114" t="s">
        <v>116</v>
      </c>
      <c r="G74" s="93" t="s">
        <v>157</v>
      </c>
      <c r="H74" s="94" t="s">
        <v>220</v>
      </c>
      <c r="I74" s="92"/>
      <c r="J74" s="119">
        <v>5000</v>
      </c>
      <c r="K74" s="10"/>
      <c r="L74" s="10"/>
      <c r="M74" s="10"/>
      <c r="N74" s="10"/>
      <c r="O74" s="10"/>
      <c r="P74" s="10"/>
      <c r="Q74" s="10"/>
      <c r="T74" s="11" t="s">
        <v>40</v>
      </c>
      <c r="U74" s="12">
        <v>43477</v>
      </c>
    </row>
    <row r="75" spans="1:21" s="5" customFormat="1" ht="15.75" customHeight="1" x14ac:dyDescent="0.25">
      <c r="A75" s="87">
        <v>55</v>
      </c>
      <c r="B75" s="67">
        <v>5256364</v>
      </c>
      <c r="C75" s="68" t="s">
        <v>158</v>
      </c>
      <c r="D75" s="34" t="s">
        <v>126</v>
      </c>
      <c r="E75" s="35" t="s">
        <v>127</v>
      </c>
      <c r="F75" s="114" t="s">
        <v>23</v>
      </c>
      <c r="G75" s="93" t="s">
        <v>157</v>
      </c>
      <c r="H75" s="94" t="s">
        <v>221</v>
      </c>
      <c r="I75" s="92"/>
      <c r="J75" s="119">
        <v>5000</v>
      </c>
      <c r="K75" s="90"/>
      <c r="L75" s="90"/>
      <c r="M75" s="90"/>
      <c r="N75" s="90"/>
      <c r="O75" s="90"/>
      <c r="P75" s="90"/>
      <c r="Q75" s="90"/>
      <c r="T75" s="5" t="s">
        <v>40</v>
      </c>
      <c r="U75" s="12">
        <v>43679</v>
      </c>
    </row>
    <row r="76" spans="1:21" s="193" customFormat="1" ht="15.75" customHeight="1" x14ac:dyDescent="0.25">
      <c r="A76" s="182">
        <v>56</v>
      </c>
      <c r="B76" s="183">
        <v>53107306</v>
      </c>
      <c r="C76" s="184" t="s">
        <v>183</v>
      </c>
      <c r="D76" s="185" t="s">
        <v>126</v>
      </c>
      <c r="E76" s="186" t="s">
        <v>127</v>
      </c>
      <c r="F76" s="187" t="s">
        <v>10</v>
      </c>
      <c r="G76" s="188" t="s">
        <v>24</v>
      </c>
      <c r="H76" s="197" t="s">
        <v>221</v>
      </c>
      <c r="I76" s="198"/>
      <c r="J76" s="191">
        <v>4500</v>
      </c>
      <c r="K76" s="192">
        <f t="shared" ref="K76" si="3">+J76*10</f>
        <v>45000</v>
      </c>
      <c r="L76" s="192"/>
      <c r="M76" s="192"/>
      <c r="N76" s="192"/>
      <c r="O76" s="192"/>
      <c r="P76" s="192"/>
      <c r="Q76" s="192"/>
      <c r="T76" s="193" t="s">
        <v>40</v>
      </c>
      <c r="U76" s="195"/>
    </row>
    <row r="77" spans="1:21" s="11" customFormat="1" ht="15.75" customHeight="1" x14ac:dyDescent="0.25">
      <c r="A77" s="87">
        <v>57</v>
      </c>
      <c r="B77" s="109">
        <v>37175890</v>
      </c>
      <c r="C77" s="68" t="s">
        <v>155</v>
      </c>
      <c r="D77" s="88" t="s">
        <v>126</v>
      </c>
      <c r="E77" s="35" t="s">
        <v>127</v>
      </c>
      <c r="F77" s="107" t="s">
        <v>78</v>
      </c>
      <c r="G77" s="89" t="s">
        <v>150</v>
      </c>
      <c r="H77" s="91" t="s">
        <v>149</v>
      </c>
      <c r="I77" s="92"/>
      <c r="J77" s="119">
        <v>4200</v>
      </c>
      <c r="K77" s="10"/>
      <c r="L77" s="10"/>
      <c r="M77" s="10"/>
      <c r="N77" s="10"/>
      <c r="O77" s="10"/>
      <c r="P77" s="10"/>
      <c r="Q77" s="10"/>
      <c r="T77" s="11" t="s">
        <v>40</v>
      </c>
      <c r="U77" s="12">
        <v>43608</v>
      </c>
    </row>
    <row r="78" spans="1:21" s="11" customFormat="1" ht="15.75" customHeight="1" x14ac:dyDescent="0.25">
      <c r="A78" s="87">
        <v>58</v>
      </c>
      <c r="B78" s="109">
        <v>50469533</v>
      </c>
      <c r="C78" s="68" t="s">
        <v>152</v>
      </c>
      <c r="D78" s="88" t="s">
        <v>126</v>
      </c>
      <c r="E78" s="35" t="s">
        <v>127</v>
      </c>
      <c r="F78" s="107" t="s">
        <v>14</v>
      </c>
      <c r="G78" s="89" t="s">
        <v>150</v>
      </c>
      <c r="H78" s="91" t="s">
        <v>149</v>
      </c>
      <c r="I78" s="92"/>
      <c r="J78" s="119">
        <v>4000</v>
      </c>
      <c r="K78" s="10"/>
      <c r="L78" s="10"/>
      <c r="M78" s="10"/>
      <c r="N78" s="10"/>
      <c r="O78" s="10"/>
      <c r="P78" s="10"/>
      <c r="Q78" s="10"/>
      <c r="T78" s="11" t="s">
        <v>40</v>
      </c>
      <c r="U78" s="12"/>
    </row>
    <row r="79" spans="1:21" s="193" customFormat="1" ht="15.75" customHeight="1" x14ac:dyDescent="0.25">
      <c r="A79" s="182">
        <v>59</v>
      </c>
      <c r="B79" s="183">
        <v>74960997</v>
      </c>
      <c r="C79" s="184" t="s">
        <v>164</v>
      </c>
      <c r="D79" s="185" t="s">
        <v>126</v>
      </c>
      <c r="E79" s="186" t="s">
        <v>127</v>
      </c>
      <c r="F79" s="196" t="s">
        <v>80</v>
      </c>
      <c r="G79" s="188" t="s">
        <v>15</v>
      </c>
      <c r="H79" s="197" t="s">
        <v>222</v>
      </c>
      <c r="I79" s="198"/>
      <c r="J79" s="191">
        <v>5000</v>
      </c>
      <c r="K79" s="192">
        <f t="shared" ref="K79" si="4">+J79*10</f>
        <v>50000</v>
      </c>
      <c r="L79" s="192"/>
      <c r="M79" s="192"/>
      <c r="N79" s="192"/>
      <c r="O79" s="192"/>
      <c r="P79" s="192"/>
      <c r="Q79" s="192"/>
      <c r="T79" s="193" t="s">
        <v>40</v>
      </c>
      <c r="U79" s="195"/>
    </row>
    <row r="80" spans="1:21" s="11" customFormat="1" ht="16.5" x14ac:dyDescent="0.25">
      <c r="A80" s="87">
        <v>60</v>
      </c>
      <c r="B80" s="109">
        <v>90729757</v>
      </c>
      <c r="C80" s="68" t="s">
        <v>210</v>
      </c>
      <c r="D80" s="88" t="s">
        <v>126</v>
      </c>
      <c r="E80" s="35" t="s">
        <v>127</v>
      </c>
      <c r="F80" s="107" t="s">
        <v>117</v>
      </c>
      <c r="G80" s="89" t="s">
        <v>150</v>
      </c>
      <c r="H80" s="91" t="s">
        <v>218</v>
      </c>
      <c r="I80" s="92"/>
      <c r="J80" s="119">
        <v>3500</v>
      </c>
      <c r="K80" s="10"/>
      <c r="L80" s="10"/>
      <c r="M80" s="10"/>
      <c r="N80" s="10"/>
      <c r="O80" s="10"/>
      <c r="P80" s="10"/>
      <c r="Q80" s="10"/>
      <c r="U80" s="12"/>
    </row>
    <row r="81" spans="1:29" s="11" customFormat="1" ht="15.75" customHeight="1" x14ac:dyDescent="0.25">
      <c r="A81" s="87">
        <v>61</v>
      </c>
      <c r="B81" s="109">
        <v>41864050</v>
      </c>
      <c r="C81" s="68" t="s">
        <v>159</v>
      </c>
      <c r="D81" s="88" t="s">
        <v>126</v>
      </c>
      <c r="E81" s="35" t="s">
        <v>127</v>
      </c>
      <c r="F81" s="106" t="s">
        <v>118</v>
      </c>
      <c r="G81" s="89" t="s">
        <v>157</v>
      </c>
      <c r="H81" s="91" t="s">
        <v>149</v>
      </c>
      <c r="I81" s="92"/>
      <c r="J81" s="119">
        <v>3500</v>
      </c>
      <c r="K81" s="10"/>
      <c r="L81" s="10"/>
      <c r="M81" s="10"/>
      <c r="N81" s="10"/>
      <c r="O81" s="10"/>
      <c r="P81" s="10"/>
      <c r="Q81" s="10"/>
      <c r="T81" s="11" t="s">
        <v>40</v>
      </c>
      <c r="U81" s="12">
        <v>43820</v>
      </c>
    </row>
    <row r="82" spans="1:29" s="193" customFormat="1" ht="16.5" x14ac:dyDescent="0.25">
      <c r="A82" s="182">
        <v>62</v>
      </c>
      <c r="B82" s="183"/>
      <c r="C82" s="184" t="s">
        <v>135</v>
      </c>
      <c r="D82" s="185" t="s">
        <v>126</v>
      </c>
      <c r="E82" s="186" t="s">
        <v>127</v>
      </c>
      <c r="F82" s="187" t="s">
        <v>119</v>
      </c>
      <c r="G82" s="188" t="s">
        <v>15</v>
      </c>
      <c r="H82" s="197"/>
      <c r="I82" s="198"/>
      <c r="J82" s="191">
        <v>3300</v>
      </c>
      <c r="K82" s="192">
        <f t="shared" ref="K82" si="5">+J82*10</f>
        <v>33000</v>
      </c>
      <c r="L82" s="192"/>
      <c r="M82" s="192"/>
      <c r="N82" s="192"/>
      <c r="O82" s="192"/>
      <c r="P82" s="192"/>
      <c r="Q82" s="192"/>
      <c r="U82" s="195"/>
    </row>
    <row r="83" spans="1:29" s="11" customFormat="1" ht="17.25" thickBot="1" x14ac:dyDescent="0.3">
      <c r="A83" s="87">
        <v>63</v>
      </c>
      <c r="B83" s="109">
        <v>72483393</v>
      </c>
      <c r="C83" s="68" t="s">
        <v>151</v>
      </c>
      <c r="D83" s="88" t="s">
        <v>126</v>
      </c>
      <c r="E83" s="35" t="s">
        <v>127</v>
      </c>
      <c r="F83" s="107" t="s">
        <v>13</v>
      </c>
      <c r="G83" s="89" t="s">
        <v>150</v>
      </c>
      <c r="H83" s="91" t="s">
        <v>149</v>
      </c>
      <c r="I83" s="92"/>
      <c r="J83" s="119">
        <v>3200</v>
      </c>
      <c r="K83" s="10"/>
      <c r="L83" s="10"/>
      <c r="M83" s="10"/>
      <c r="N83" s="10"/>
      <c r="O83" s="10"/>
      <c r="P83" s="10"/>
      <c r="Q83" s="10"/>
      <c r="T83" s="11" t="s">
        <v>40</v>
      </c>
      <c r="U83" s="12"/>
    </row>
    <row r="84" spans="1:29" s="11" customFormat="1" ht="17.25" thickBot="1" x14ac:dyDescent="0.3">
      <c r="A84" s="20"/>
      <c r="B84" s="20"/>
      <c r="C84" s="21"/>
      <c r="D84" s="101"/>
      <c r="E84" s="22"/>
      <c r="F84" s="22"/>
      <c r="G84" s="23"/>
      <c r="H84" s="255"/>
      <c r="I84" s="256"/>
      <c r="J84" s="120">
        <f>SUM(J54:J83)</f>
        <v>174700</v>
      </c>
      <c r="K84" s="10"/>
      <c r="L84" s="10"/>
      <c r="M84" s="10"/>
      <c r="N84" s="10"/>
      <c r="O84" s="10"/>
      <c r="P84" s="10"/>
      <c r="Q84" s="10"/>
      <c r="T84" s="11" t="s">
        <v>40</v>
      </c>
      <c r="U84" s="12"/>
    </row>
    <row r="85" spans="1:29" s="11" customFormat="1" ht="17.25" thickBot="1" x14ac:dyDescent="0.3">
      <c r="A85" s="29"/>
      <c r="B85" s="29"/>
      <c r="C85" s="30"/>
      <c r="D85" s="30"/>
      <c r="E85" s="31"/>
      <c r="F85" s="32"/>
      <c r="G85" s="32"/>
      <c r="H85" s="255" t="s">
        <v>28</v>
      </c>
      <c r="I85" s="256"/>
      <c r="J85" s="120">
        <f>J84</f>
        <v>174700</v>
      </c>
      <c r="K85" s="10"/>
      <c r="L85" s="10"/>
      <c r="M85" s="10"/>
      <c r="N85" s="10"/>
      <c r="O85" s="10"/>
      <c r="P85" s="10"/>
      <c r="Q85" s="10"/>
      <c r="U85" s="12"/>
    </row>
    <row r="86" spans="1:29" s="11" customFormat="1" ht="16.5" x14ac:dyDescent="0.25">
      <c r="A86" s="29"/>
      <c r="B86" s="29"/>
      <c r="C86" s="30"/>
      <c r="D86" s="30"/>
      <c r="E86" s="31"/>
      <c r="F86" s="32"/>
      <c r="G86" s="32"/>
      <c r="H86" s="32"/>
      <c r="I86" s="32"/>
      <c r="J86" s="123"/>
      <c r="K86" s="10"/>
      <c r="L86" s="10"/>
      <c r="M86" s="10"/>
      <c r="N86" s="10"/>
      <c r="O86" s="10"/>
      <c r="P86" s="10"/>
      <c r="Q86" s="10"/>
      <c r="U86" s="12"/>
    </row>
    <row r="87" spans="1:29" s="11" customFormat="1" x14ac:dyDescent="0.25">
      <c r="A87" s="254" t="s">
        <v>29</v>
      </c>
      <c r="B87" s="254"/>
      <c r="C87" s="254"/>
      <c r="D87" s="254"/>
      <c r="E87" s="254"/>
      <c r="F87" s="254"/>
      <c r="G87" s="254"/>
      <c r="H87" s="254"/>
      <c r="I87" s="254"/>
      <c r="J87" s="254"/>
      <c r="K87" s="10"/>
      <c r="L87" s="10"/>
      <c r="M87" s="10"/>
      <c r="N87" s="10"/>
      <c r="O87" s="10"/>
      <c r="P87" s="10"/>
      <c r="Q87" s="10"/>
      <c r="U87" s="12"/>
    </row>
    <row r="88" spans="1:29" s="11" customFormat="1" ht="20.25" customHeight="1" x14ac:dyDescent="0.25">
      <c r="A88" s="253" t="s">
        <v>52</v>
      </c>
      <c r="B88" s="253"/>
      <c r="C88" s="253"/>
      <c r="D88" s="253"/>
      <c r="E88" s="253"/>
      <c r="F88" s="253"/>
      <c r="G88" s="253"/>
      <c r="H88" s="253"/>
      <c r="I88" s="253"/>
      <c r="J88" s="253"/>
      <c r="K88" s="26"/>
      <c r="L88" s="26"/>
      <c r="M88" s="26"/>
      <c r="N88" s="26"/>
      <c r="O88" s="26"/>
      <c r="P88" s="26"/>
      <c r="Q88" s="26"/>
      <c r="T88" s="40"/>
      <c r="U88" s="12"/>
      <c r="V88" s="40"/>
      <c r="W88" s="40"/>
      <c r="X88" s="40"/>
      <c r="Y88" s="40"/>
      <c r="Z88" s="40"/>
      <c r="AA88" s="40"/>
      <c r="AB88" s="40"/>
      <c r="AC88" s="40"/>
    </row>
    <row r="89" spans="1:29" s="11" customFormat="1" ht="27" customHeight="1" x14ac:dyDescent="0.25">
      <c r="A89" s="8" t="s">
        <v>1</v>
      </c>
      <c r="B89" s="8" t="s">
        <v>35</v>
      </c>
      <c r="C89" s="6" t="s">
        <v>2</v>
      </c>
      <c r="D89" s="14" t="s">
        <v>54</v>
      </c>
      <c r="E89" s="6" t="s">
        <v>3</v>
      </c>
      <c r="F89" s="6" t="s">
        <v>4</v>
      </c>
      <c r="G89" s="6" t="s">
        <v>5</v>
      </c>
      <c r="H89" s="131" t="s">
        <v>6</v>
      </c>
      <c r="I89" s="6" t="s">
        <v>36</v>
      </c>
      <c r="J89" s="124" t="s">
        <v>7</v>
      </c>
      <c r="K89" s="10"/>
      <c r="L89" s="10"/>
      <c r="M89" s="10"/>
      <c r="N89" s="10"/>
      <c r="O89" s="10"/>
      <c r="P89" s="10"/>
      <c r="Q89" s="10"/>
      <c r="U89" s="12"/>
    </row>
    <row r="90" spans="1:29" s="193" customFormat="1" ht="15.75" customHeight="1" x14ac:dyDescent="0.25">
      <c r="A90" s="200">
        <v>64</v>
      </c>
      <c r="B90" s="201">
        <v>23240733</v>
      </c>
      <c r="C90" s="184" t="s">
        <v>173</v>
      </c>
      <c r="D90" s="185" t="s">
        <v>126</v>
      </c>
      <c r="E90" s="186" t="s">
        <v>127</v>
      </c>
      <c r="F90" s="196" t="s">
        <v>120</v>
      </c>
      <c r="G90" s="197" t="s">
        <v>140</v>
      </c>
      <c r="H90" s="197" t="s">
        <v>229</v>
      </c>
      <c r="I90" s="186"/>
      <c r="J90" s="191">
        <v>6000</v>
      </c>
      <c r="K90" s="192">
        <f t="shared" ref="K90:K95" si="6">+J90*10</f>
        <v>60000</v>
      </c>
      <c r="L90" s="192"/>
      <c r="M90" s="192"/>
      <c r="N90" s="192"/>
      <c r="O90" s="192"/>
      <c r="P90" s="192"/>
      <c r="Q90" s="192"/>
      <c r="T90" s="193" t="s">
        <v>40</v>
      </c>
      <c r="U90" s="195">
        <v>43140</v>
      </c>
    </row>
    <row r="91" spans="1:29" s="193" customFormat="1" ht="15.75" customHeight="1" x14ac:dyDescent="0.25">
      <c r="A91" s="200">
        <v>65</v>
      </c>
      <c r="B91" s="201">
        <v>78720362</v>
      </c>
      <c r="C91" s="184" t="s">
        <v>171</v>
      </c>
      <c r="D91" s="185" t="s">
        <v>126</v>
      </c>
      <c r="E91" s="186" t="s">
        <v>127</v>
      </c>
      <c r="F91" s="187" t="s">
        <v>121</v>
      </c>
      <c r="G91" s="197" t="s">
        <v>168</v>
      </c>
      <c r="H91" s="197" t="s">
        <v>230</v>
      </c>
      <c r="I91" s="186"/>
      <c r="J91" s="191">
        <v>5000</v>
      </c>
      <c r="K91" s="192">
        <f t="shared" si="6"/>
        <v>50000</v>
      </c>
      <c r="L91" s="192"/>
      <c r="M91" s="192"/>
      <c r="N91" s="192"/>
      <c r="O91" s="192"/>
      <c r="P91" s="192"/>
      <c r="Q91" s="192"/>
      <c r="R91" s="193" t="s">
        <v>94</v>
      </c>
      <c r="T91" s="193" t="s">
        <v>40</v>
      </c>
      <c r="U91" s="195"/>
    </row>
    <row r="92" spans="1:29" s="193" customFormat="1" ht="15.75" customHeight="1" x14ac:dyDescent="0.25">
      <c r="A92" s="200">
        <v>66</v>
      </c>
      <c r="B92" s="201">
        <v>51591553</v>
      </c>
      <c r="C92" s="184" t="s">
        <v>172</v>
      </c>
      <c r="D92" s="185" t="s">
        <v>126</v>
      </c>
      <c r="E92" s="186" t="s">
        <v>127</v>
      </c>
      <c r="F92" s="196" t="s">
        <v>12</v>
      </c>
      <c r="G92" s="197" t="s">
        <v>168</v>
      </c>
      <c r="H92" s="197" t="s">
        <v>231</v>
      </c>
      <c r="I92" s="186"/>
      <c r="J92" s="191">
        <v>5000</v>
      </c>
      <c r="K92" s="192">
        <f t="shared" si="6"/>
        <v>50000</v>
      </c>
      <c r="L92" s="192"/>
      <c r="M92" s="192"/>
      <c r="N92" s="192"/>
      <c r="O92" s="192"/>
      <c r="P92" s="192"/>
      <c r="Q92" s="192"/>
      <c r="R92" s="193" t="s">
        <v>94</v>
      </c>
      <c r="T92" s="193" t="s">
        <v>40</v>
      </c>
      <c r="U92" s="195"/>
    </row>
    <row r="93" spans="1:29" s="193" customFormat="1" ht="15.75" customHeight="1" x14ac:dyDescent="0.25">
      <c r="A93" s="200">
        <v>67</v>
      </c>
      <c r="B93" s="201">
        <v>1469568</v>
      </c>
      <c r="C93" s="184" t="s">
        <v>162</v>
      </c>
      <c r="D93" s="185" t="s">
        <v>126</v>
      </c>
      <c r="E93" s="186" t="s">
        <v>127</v>
      </c>
      <c r="F93" s="196" t="s">
        <v>122</v>
      </c>
      <c r="G93" s="197" t="s">
        <v>161</v>
      </c>
      <c r="H93" s="197" t="s">
        <v>224</v>
      </c>
      <c r="I93" s="186"/>
      <c r="J93" s="191">
        <v>5000</v>
      </c>
      <c r="K93" s="192">
        <f t="shared" si="6"/>
        <v>50000</v>
      </c>
      <c r="L93" s="192"/>
      <c r="M93" s="192"/>
      <c r="N93" s="192"/>
      <c r="O93" s="192"/>
      <c r="P93" s="192"/>
      <c r="Q93" s="192"/>
      <c r="T93" s="193" t="s">
        <v>40</v>
      </c>
      <c r="U93" s="195"/>
    </row>
    <row r="94" spans="1:29" s="193" customFormat="1" ht="15.75" customHeight="1" x14ac:dyDescent="0.25">
      <c r="A94" s="200">
        <v>68</v>
      </c>
      <c r="B94" s="201">
        <v>41524829</v>
      </c>
      <c r="C94" s="184" t="s">
        <v>170</v>
      </c>
      <c r="D94" s="185" t="s">
        <v>126</v>
      </c>
      <c r="E94" s="186" t="s">
        <v>127</v>
      </c>
      <c r="F94" s="196" t="s">
        <v>123</v>
      </c>
      <c r="G94" s="197" t="s">
        <v>168</v>
      </c>
      <c r="H94" s="197" t="s">
        <v>231</v>
      </c>
      <c r="I94" s="186"/>
      <c r="J94" s="191">
        <v>4200</v>
      </c>
      <c r="K94" s="192">
        <f t="shared" si="6"/>
        <v>42000</v>
      </c>
      <c r="L94" s="192"/>
      <c r="M94" s="192"/>
      <c r="N94" s="192"/>
      <c r="O94" s="192"/>
      <c r="P94" s="192"/>
      <c r="Q94" s="192"/>
      <c r="T94" s="193" t="s">
        <v>40</v>
      </c>
      <c r="U94" s="195"/>
    </row>
    <row r="95" spans="1:29" s="193" customFormat="1" ht="15.75" customHeight="1" x14ac:dyDescent="0.25">
      <c r="A95" s="200">
        <v>69</v>
      </c>
      <c r="B95" s="201">
        <v>67151698</v>
      </c>
      <c r="C95" s="184" t="s">
        <v>169</v>
      </c>
      <c r="D95" s="185" t="s">
        <v>126</v>
      </c>
      <c r="E95" s="186" t="s">
        <v>127</v>
      </c>
      <c r="F95" s="196" t="s">
        <v>68</v>
      </c>
      <c r="G95" s="197" t="s">
        <v>168</v>
      </c>
      <c r="H95" s="197" t="s">
        <v>227</v>
      </c>
      <c r="I95" s="186"/>
      <c r="J95" s="191">
        <v>4000</v>
      </c>
      <c r="K95" s="192">
        <f t="shared" si="6"/>
        <v>40000</v>
      </c>
      <c r="L95" s="192"/>
      <c r="M95" s="192"/>
      <c r="N95" s="192"/>
      <c r="O95" s="192"/>
      <c r="P95" s="192"/>
      <c r="Q95" s="192"/>
      <c r="U95" s="195"/>
    </row>
    <row r="96" spans="1:29" s="11" customFormat="1" ht="15.75" customHeight="1" x14ac:dyDescent="0.25">
      <c r="A96" s="73">
        <v>70</v>
      </c>
      <c r="B96" s="37">
        <v>90082478</v>
      </c>
      <c r="C96" s="68" t="s">
        <v>176</v>
      </c>
      <c r="D96" s="34" t="s">
        <v>126</v>
      </c>
      <c r="E96" s="35" t="s">
        <v>127</v>
      </c>
      <c r="F96" s="107" t="s">
        <v>67</v>
      </c>
      <c r="G96" s="94" t="s">
        <v>141</v>
      </c>
      <c r="H96" s="94" t="s">
        <v>229</v>
      </c>
      <c r="I96" s="35"/>
      <c r="J96" s="119">
        <v>4000</v>
      </c>
      <c r="K96" s="10"/>
      <c r="L96" s="10"/>
      <c r="M96" s="10"/>
      <c r="N96" s="10"/>
      <c r="O96" s="10"/>
      <c r="P96" s="10"/>
      <c r="Q96" s="10"/>
      <c r="T96" s="11" t="s">
        <v>37</v>
      </c>
      <c r="U96" s="12"/>
      <c r="V96" s="11" t="s">
        <v>45</v>
      </c>
    </row>
    <row r="97" spans="1:28" s="11" customFormat="1" ht="16.5" customHeight="1" x14ac:dyDescent="0.25">
      <c r="A97" s="73">
        <v>71</v>
      </c>
      <c r="B97" s="37">
        <v>91456436</v>
      </c>
      <c r="C97" s="68" t="s">
        <v>147</v>
      </c>
      <c r="D97" s="34" t="s">
        <v>126</v>
      </c>
      <c r="E97" s="35" t="s">
        <v>127</v>
      </c>
      <c r="F97" s="107" t="s">
        <v>124</v>
      </c>
      <c r="G97" s="94" t="s">
        <v>9</v>
      </c>
      <c r="H97" s="94" t="s">
        <v>229</v>
      </c>
      <c r="I97" s="35"/>
      <c r="J97" s="119">
        <v>3200</v>
      </c>
      <c r="K97" s="10"/>
      <c r="L97" s="10"/>
      <c r="M97" s="10"/>
      <c r="N97" s="10"/>
      <c r="O97" s="10"/>
      <c r="P97" s="10"/>
      <c r="Q97" s="10"/>
      <c r="U97" s="12"/>
    </row>
    <row r="98" spans="1:28" s="11" customFormat="1" ht="15.75" customHeight="1" x14ac:dyDescent="0.25">
      <c r="A98" s="38"/>
      <c r="B98" s="29"/>
      <c r="C98" s="30"/>
      <c r="D98" s="30"/>
      <c r="E98" s="31"/>
      <c r="F98" s="39"/>
      <c r="G98" s="39"/>
      <c r="H98" s="261"/>
      <c r="I98" s="262"/>
      <c r="J98" s="120">
        <f>SUM(J90:J97)</f>
        <v>36400</v>
      </c>
      <c r="K98" s="10"/>
      <c r="L98" s="10"/>
      <c r="M98" s="10"/>
      <c r="N98" s="10"/>
      <c r="O98" s="10"/>
      <c r="P98" s="10"/>
      <c r="Q98" s="10"/>
      <c r="T98" s="11" t="s">
        <v>40</v>
      </c>
      <c r="U98" s="12"/>
    </row>
    <row r="99" spans="1:28" s="11" customFormat="1" ht="15.75" customHeight="1" thickBot="1" x14ac:dyDescent="0.3">
      <c r="A99" s="38"/>
      <c r="B99" s="29"/>
      <c r="C99" s="30"/>
      <c r="D99" s="30"/>
      <c r="E99" s="31"/>
      <c r="F99" s="39"/>
      <c r="G99" s="39"/>
      <c r="H99" s="263" t="s">
        <v>30</v>
      </c>
      <c r="I99" s="264"/>
      <c r="J99" s="125">
        <f>J98</f>
        <v>36400</v>
      </c>
      <c r="K99" s="10"/>
      <c r="L99" s="10"/>
      <c r="M99" s="10"/>
      <c r="N99" s="10"/>
      <c r="O99" s="10"/>
      <c r="P99" s="10"/>
      <c r="Q99" s="10"/>
      <c r="U99" s="12"/>
    </row>
    <row r="100" spans="1:28" s="11" customFormat="1" ht="15.75" customHeight="1" x14ac:dyDescent="0.25">
      <c r="A100" s="33"/>
      <c r="B100" s="33"/>
      <c r="C100" s="33"/>
      <c r="D100" s="33"/>
      <c r="E100" s="33"/>
      <c r="F100" s="33"/>
      <c r="G100" s="33"/>
      <c r="H100" s="16"/>
      <c r="I100" s="16"/>
      <c r="J100" s="122"/>
      <c r="K100" s="10"/>
      <c r="L100" s="10"/>
      <c r="M100" s="10"/>
      <c r="N100" s="10"/>
      <c r="O100" s="10"/>
      <c r="P100" s="10"/>
      <c r="Q100" s="10"/>
      <c r="U100" s="12"/>
    </row>
    <row r="101" spans="1:28" s="11" customFormat="1" x14ac:dyDescent="0.25">
      <c r="A101" s="254" t="s">
        <v>31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10"/>
      <c r="L101" s="10"/>
      <c r="M101" s="10"/>
      <c r="N101" s="10"/>
      <c r="O101" s="10"/>
      <c r="P101" s="10"/>
      <c r="Q101" s="10"/>
      <c r="U101" s="12"/>
    </row>
    <row r="102" spans="1:28" s="11" customFormat="1" x14ac:dyDescent="0.25">
      <c r="A102" s="253" t="s">
        <v>51</v>
      </c>
      <c r="B102" s="253"/>
      <c r="C102" s="253"/>
      <c r="D102" s="253"/>
      <c r="E102" s="253"/>
      <c r="F102" s="253"/>
      <c r="G102" s="253"/>
      <c r="H102" s="253"/>
      <c r="I102" s="253"/>
      <c r="J102" s="253"/>
      <c r="K102" s="26"/>
      <c r="L102" s="26"/>
      <c r="M102" s="26"/>
      <c r="N102" s="26"/>
      <c r="O102" s="26"/>
      <c r="P102" s="26"/>
      <c r="Q102" s="26"/>
      <c r="T102" s="40"/>
      <c r="U102" s="12"/>
      <c r="V102" s="40"/>
      <c r="W102" s="40"/>
      <c r="X102" s="40"/>
      <c r="Y102" s="40"/>
      <c r="Z102" s="40"/>
      <c r="AA102" s="40"/>
      <c r="AB102" s="40"/>
    </row>
    <row r="103" spans="1:28" s="11" customFormat="1" ht="27" customHeight="1" x14ac:dyDescent="0.25">
      <c r="A103" s="8" t="s">
        <v>1</v>
      </c>
      <c r="B103" s="8" t="s">
        <v>35</v>
      </c>
      <c r="C103" s="6" t="s">
        <v>2</v>
      </c>
      <c r="D103" s="14" t="s">
        <v>54</v>
      </c>
      <c r="E103" s="6" t="s">
        <v>3</v>
      </c>
      <c r="F103" s="6" t="s">
        <v>4</v>
      </c>
      <c r="G103" s="6" t="s">
        <v>5</v>
      </c>
      <c r="H103" s="131" t="s">
        <v>6</v>
      </c>
      <c r="I103" s="6" t="s">
        <v>36</v>
      </c>
      <c r="J103" s="124" t="s">
        <v>7</v>
      </c>
      <c r="K103" s="10"/>
      <c r="L103" s="10"/>
      <c r="M103" s="10"/>
      <c r="N103" s="10"/>
      <c r="O103" s="10"/>
      <c r="P103" s="10"/>
      <c r="Q103" s="10"/>
      <c r="U103" s="12"/>
    </row>
    <row r="104" spans="1:28" s="193" customFormat="1" ht="19.5" customHeight="1" x14ac:dyDescent="0.25">
      <c r="A104" s="200">
        <v>72</v>
      </c>
      <c r="B104" s="201">
        <v>10202528</v>
      </c>
      <c r="C104" s="184" t="s">
        <v>178</v>
      </c>
      <c r="D104" s="185" t="s">
        <v>126</v>
      </c>
      <c r="E104" s="186" t="s">
        <v>127</v>
      </c>
      <c r="F104" s="187" t="s">
        <v>125</v>
      </c>
      <c r="G104" s="197" t="s">
        <v>141</v>
      </c>
      <c r="H104" s="188" t="s">
        <v>245</v>
      </c>
      <c r="I104" s="198"/>
      <c r="J104" s="191">
        <v>10000</v>
      </c>
      <c r="K104" s="192">
        <f t="shared" ref="K104" si="7">+J104*10</f>
        <v>100000</v>
      </c>
      <c r="L104" s="192"/>
      <c r="M104" s="192"/>
      <c r="N104" s="192"/>
      <c r="O104" s="192"/>
      <c r="P104" s="192"/>
      <c r="Q104" s="192"/>
      <c r="U104" s="195"/>
    </row>
    <row r="105" spans="1:28" s="11" customFormat="1" ht="16.5" customHeight="1" thickBot="1" x14ac:dyDescent="0.3">
      <c r="A105" s="73">
        <v>73</v>
      </c>
      <c r="B105" s="37">
        <v>9930825</v>
      </c>
      <c r="C105" s="68" t="s">
        <v>163</v>
      </c>
      <c r="D105" s="34" t="s">
        <v>126</v>
      </c>
      <c r="E105" s="35" t="s">
        <v>127</v>
      </c>
      <c r="F105" s="106" t="s">
        <v>85</v>
      </c>
      <c r="G105" s="93" t="s">
        <v>15</v>
      </c>
      <c r="H105" s="93" t="s">
        <v>245</v>
      </c>
      <c r="I105" s="95"/>
      <c r="J105" s="119">
        <v>12000</v>
      </c>
      <c r="K105" s="10"/>
      <c r="L105" s="10"/>
      <c r="M105" s="10"/>
      <c r="N105" s="10"/>
      <c r="O105" s="10"/>
      <c r="P105" s="10"/>
      <c r="Q105" s="10"/>
      <c r="T105" s="11" t="s">
        <v>40</v>
      </c>
      <c r="U105" s="12"/>
      <c r="V105" s="11">
        <v>152</v>
      </c>
    </row>
    <row r="106" spans="1:28" s="11" customFormat="1" ht="16.5" customHeight="1" x14ac:dyDescent="0.25">
      <c r="A106" s="41"/>
      <c r="B106" s="41"/>
      <c r="C106" s="42"/>
      <c r="D106" s="42"/>
      <c r="E106" s="42"/>
      <c r="F106" s="4"/>
      <c r="G106" s="97"/>
      <c r="H106" s="268" t="s">
        <v>39</v>
      </c>
      <c r="I106" s="269"/>
      <c r="J106" s="126">
        <f>SUM(J104:J105)</f>
        <v>22000</v>
      </c>
      <c r="K106" s="10"/>
      <c r="L106" s="10"/>
      <c r="M106" s="10"/>
      <c r="N106" s="10"/>
      <c r="O106" s="10"/>
      <c r="P106" s="10"/>
      <c r="Q106" s="10"/>
      <c r="T106" s="11" t="s">
        <v>77</v>
      </c>
      <c r="U106" s="12"/>
    </row>
    <row r="107" spans="1:28" s="11" customFormat="1" ht="16.5" thickBot="1" x14ac:dyDescent="0.3">
      <c r="A107" s="43"/>
      <c r="B107" s="43"/>
      <c r="C107" s="44"/>
      <c r="D107" s="44"/>
      <c r="E107" s="44"/>
      <c r="F107" s="44"/>
      <c r="G107" s="44"/>
      <c r="H107" s="274" t="s">
        <v>32</v>
      </c>
      <c r="I107" s="275"/>
      <c r="J107" s="127">
        <f>+J106</f>
        <v>22000</v>
      </c>
      <c r="K107" s="10"/>
      <c r="L107" s="10"/>
      <c r="M107" s="10"/>
      <c r="N107" s="10"/>
      <c r="O107" s="10"/>
      <c r="P107" s="10"/>
      <c r="Q107" s="10"/>
      <c r="U107" s="12"/>
    </row>
    <row r="108" spans="1:28" s="11" customFormat="1" ht="18.75" thickBot="1" x14ac:dyDescent="0.3">
      <c r="A108" s="45"/>
      <c r="B108" s="45"/>
      <c r="C108" s="46"/>
      <c r="D108" s="46"/>
      <c r="E108" s="46"/>
      <c r="F108" s="46"/>
      <c r="G108" s="47"/>
      <c r="H108" s="259" t="s">
        <v>41</v>
      </c>
      <c r="I108" s="260"/>
      <c r="J108" s="128">
        <f>SUM(J42+J85+J99+J107)</f>
        <v>483800</v>
      </c>
      <c r="K108" s="10"/>
      <c r="L108" s="10"/>
      <c r="M108" s="10"/>
      <c r="N108" s="10"/>
      <c r="O108" s="10"/>
      <c r="P108" s="10"/>
      <c r="Q108" s="10"/>
      <c r="U108" s="12"/>
    </row>
    <row r="109" spans="1:28" s="11" customFormat="1" ht="21" customHeight="1" x14ac:dyDescent="0.25">
      <c r="A109" s="45"/>
      <c r="B109" s="45"/>
      <c r="C109" s="46"/>
      <c r="D109" s="46"/>
      <c r="E109" s="46"/>
      <c r="F109" s="46"/>
      <c r="G109" s="48"/>
      <c r="H109" s="49"/>
      <c r="I109" s="49"/>
      <c r="J109" s="122"/>
      <c r="K109" s="10"/>
      <c r="L109" s="10"/>
      <c r="M109" s="10"/>
      <c r="N109" s="10"/>
      <c r="O109" s="10"/>
      <c r="P109" s="10"/>
      <c r="Q109" s="10"/>
      <c r="U109" s="12"/>
    </row>
    <row r="110" spans="1:28" s="11" customFormat="1" ht="21" customHeight="1" x14ac:dyDescent="0.25">
      <c r="A110" s="45"/>
      <c r="B110" s="45"/>
      <c r="C110" s="46"/>
      <c r="D110" s="46"/>
      <c r="E110" s="46"/>
      <c r="F110" s="46"/>
      <c r="G110" s="48"/>
      <c r="H110" s="49"/>
      <c r="I110" s="49"/>
      <c r="J110" s="122"/>
      <c r="K110" s="10"/>
      <c r="L110" s="10"/>
      <c r="M110" s="10"/>
      <c r="N110" s="10"/>
      <c r="O110" s="10"/>
      <c r="P110" s="10"/>
      <c r="Q110" s="10"/>
      <c r="U110" s="17"/>
    </row>
    <row r="111" spans="1:28" s="11" customFormat="1" ht="12.75" customHeight="1" x14ac:dyDescent="0.25">
      <c r="A111" s="45"/>
      <c r="B111" s="45"/>
      <c r="C111" s="46"/>
      <c r="D111" s="46"/>
      <c r="E111" s="46"/>
      <c r="F111" s="46"/>
      <c r="G111" s="48"/>
      <c r="H111" s="49"/>
      <c r="I111" s="16"/>
      <c r="J111" s="122"/>
      <c r="K111" s="10"/>
      <c r="L111" s="10"/>
      <c r="M111" s="10"/>
      <c r="N111" s="10"/>
      <c r="O111" s="10"/>
      <c r="P111" s="10"/>
      <c r="Q111" s="10"/>
      <c r="U111" s="17"/>
    </row>
    <row r="112" spans="1:28" s="11" customFormat="1" ht="15.75" customHeight="1" x14ac:dyDescent="0.25">
      <c r="A112" s="74" t="s">
        <v>18</v>
      </c>
      <c r="B112" s="111"/>
      <c r="C112" s="75"/>
      <c r="D112" s="75"/>
      <c r="E112" s="76" t="s">
        <v>19</v>
      </c>
      <c r="G112" s="76" t="s">
        <v>20</v>
      </c>
      <c r="H112" s="76"/>
      <c r="I112" s="77"/>
      <c r="J112" s="129"/>
      <c r="K112" s="10"/>
      <c r="L112" s="10"/>
      <c r="M112" s="10"/>
      <c r="N112" s="10"/>
      <c r="O112" s="10"/>
      <c r="P112" s="10"/>
      <c r="Q112" s="10"/>
      <c r="U112" s="17"/>
    </row>
    <row r="113" spans="1:21" s="11" customFormat="1" ht="16.5" x14ac:dyDescent="0.25">
      <c r="A113" s="78"/>
      <c r="B113" s="251" t="s">
        <v>84</v>
      </c>
      <c r="C113" s="251"/>
      <c r="D113" s="251"/>
      <c r="E113" s="79"/>
      <c r="F113" s="80" t="s">
        <v>58</v>
      </c>
      <c r="G113" s="79"/>
      <c r="H113" s="252" t="s">
        <v>56</v>
      </c>
      <c r="I113" s="252"/>
      <c r="J113" s="252"/>
      <c r="K113" s="79"/>
      <c r="L113" s="79"/>
      <c r="M113" s="79"/>
      <c r="N113" s="79"/>
      <c r="O113" s="79"/>
      <c r="P113" s="79"/>
      <c r="Q113" s="79"/>
      <c r="R113" s="81"/>
      <c r="S113" s="17"/>
    </row>
    <row r="114" spans="1:21" s="11" customFormat="1" ht="16.5" x14ac:dyDescent="0.25">
      <c r="A114" s="78"/>
      <c r="B114" s="251" t="s">
        <v>38</v>
      </c>
      <c r="C114" s="251"/>
      <c r="D114" s="251"/>
      <c r="E114" s="79"/>
      <c r="F114" s="82" t="s">
        <v>34</v>
      </c>
      <c r="G114" s="79"/>
      <c r="H114" s="251" t="s">
        <v>21</v>
      </c>
      <c r="I114" s="251"/>
      <c r="J114" s="251"/>
      <c r="K114" s="81"/>
      <c r="L114" s="81"/>
      <c r="M114" s="81"/>
      <c r="N114" s="81"/>
      <c r="O114" s="81"/>
      <c r="P114" s="81"/>
      <c r="Q114" s="81"/>
      <c r="R114" s="17"/>
    </row>
    <row r="115" spans="1:21" s="11" customFormat="1" ht="16.5" x14ac:dyDescent="0.25">
      <c r="A115" s="78"/>
      <c r="B115" s="251" t="s">
        <v>22</v>
      </c>
      <c r="C115" s="251"/>
      <c r="D115" s="251"/>
      <c r="E115" s="79"/>
      <c r="F115" s="82" t="s">
        <v>22</v>
      </c>
      <c r="G115" s="79"/>
      <c r="H115" s="251" t="s">
        <v>22</v>
      </c>
      <c r="I115" s="251"/>
      <c r="J115" s="251"/>
      <c r="K115" s="81"/>
      <c r="L115" s="81"/>
      <c r="M115" s="81"/>
      <c r="N115" s="81"/>
      <c r="O115" s="81"/>
      <c r="P115" s="81"/>
      <c r="Q115" s="81"/>
      <c r="R115" s="17"/>
    </row>
    <row r="116" spans="1:21" s="11" customFormat="1" ht="16.5" x14ac:dyDescent="0.25">
      <c r="A116" s="10"/>
      <c r="B116" s="112"/>
      <c r="F116" s="17"/>
      <c r="I116" s="77"/>
      <c r="J116" s="130"/>
      <c r="K116" s="83"/>
      <c r="L116" s="83"/>
      <c r="M116" s="83"/>
      <c r="N116" s="83"/>
      <c r="O116" s="83"/>
      <c r="P116" s="83"/>
      <c r="Q116" s="83"/>
      <c r="R116" s="79"/>
      <c r="S116" s="82"/>
      <c r="T116" s="84" t="s">
        <v>33</v>
      </c>
      <c r="U116" s="17"/>
    </row>
    <row r="117" spans="1:21" s="11" customFormat="1" x14ac:dyDescent="0.25">
      <c r="A117" s="10"/>
      <c r="B117" s="112"/>
      <c r="F117" s="17"/>
      <c r="I117" s="77"/>
      <c r="J117" s="130"/>
    </row>
    <row r="118" spans="1:21" s="11" customFormat="1" x14ac:dyDescent="0.25">
      <c r="A118" s="63"/>
      <c r="B118" s="63"/>
      <c r="C118" s="85"/>
      <c r="D118" s="85"/>
      <c r="I118" s="77"/>
      <c r="J118" s="130"/>
      <c r="R118" s="86"/>
    </row>
    <row r="119" spans="1:21" s="11" customFormat="1" x14ac:dyDescent="0.25">
      <c r="A119" s="63"/>
      <c r="B119" s="63"/>
      <c r="C119" s="85"/>
      <c r="D119" s="85"/>
      <c r="I119" s="77"/>
      <c r="J119" s="130"/>
      <c r="K119" s="86"/>
      <c r="L119" s="86"/>
      <c r="M119" s="86"/>
      <c r="N119" s="86"/>
      <c r="O119" s="86"/>
      <c r="P119" s="86"/>
      <c r="Q119" s="86"/>
      <c r="U119" s="17"/>
    </row>
    <row r="120" spans="1:21" s="11" customFormat="1" x14ac:dyDescent="0.25">
      <c r="A120" s="63"/>
      <c r="B120" s="63"/>
      <c r="C120" s="85"/>
      <c r="D120" s="85"/>
      <c r="I120" s="77"/>
      <c r="J120" s="130"/>
      <c r="K120" s="86"/>
      <c r="L120" s="86"/>
      <c r="M120" s="86"/>
      <c r="N120" s="86"/>
      <c r="O120" s="86"/>
      <c r="P120" s="86"/>
      <c r="Q120" s="86"/>
      <c r="U120" s="17"/>
    </row>
    <row r="121" spans="1:21" s="11" customFormat="1" x14ac:dyDescent="0.25">
      <c r="A121" s="63"/>
      <c r="B121" s="63"/>
      <c r="C121" s="85"/>
      <c r="D121" s="85"/>
      <c r="I121" s="77"/>
      <c r="J121" s="130"/>
      <c r="K121" s="86"/>
      <c r="L121" s="86"/>
      <c r="M121" s="86"/>
      <c r="N121" s="86"/>
      <c r="O121" s="86"/>
      <c r="P121" s="86"/>
      <c r="Q121" s="86"/>
      <c r="U121" s="17"/>
    </row>
    <row r="122" spans="1:21" s="11" customFormat="1" x14ac:dyDescent="0.25">
      <c r="A122" s="63"/>
      <c r="B122" s="63"/>
      <c r="C122" s="85"/>
      <c r="D122" s="85"/>
      <c r="I122" s="77"/>
      <c r="J122" s="130"/>
      <c r="U122" s="17"/>
    </row>
    <row r="123" spans="1:21" s="11" customFormat="1" x14ac:dyDescent="0.25">
      <c r="A123" s="63"/>
      <c r="B123" s="63"/>
      <c r="C123" s="85"/>
      <c r="D123" s="85"/>
      <c r="I123" s="77"/>
      <c r="J123" s="130"/>
      <c r="U123" s="17"/>
    </row>
  </sheetData>
  <sortState ref="A9:A44">
    <sortCondition ref="A8"/>
  </sortState>
  <mergeCells count="26">
    <mergeCell ref="H41:I41"/>
    <mergeCell ref="H108:I108"/>
    <mergeCell ref="H98:I98"/>
    <mergeCell ref="H99:I99"/>
    <mergeCell ref="A1:J1"/>
    <mergeCell ref="A2:J2"/>
    <mergeCell ref="H106:I106"/>
    <mergeCell ref="A102:J102"/>
    <mergeCell ref="A4:J4"/>
    <mergeCell ref="A5:J5"/>
    <mergeCell ref="A50:J50"/>
    <mergeCell ref="A51:J51"/>
    <mergeCell ref="H107:I107"/>
    <mergeCell ref="H42:I42"/>
    <mergeCell ref="H84:I84"/>
    <mergeCell ref="A87:J87"/>
    <mergeCell ref="A52:J52"/>
    <mergeCell ref="H115:J115"/>
    <mergeCell ref="B113:D113"/>
    <mergeCell ref="B114:D114"/>
    <mergeCell ref="B115:D115"/>
    <mergeCell ref="H113:J113"/>
    <mergeCell ref="A88:J88"/>
    <mergeCell ref="A101:J101"/>
    <mergeCell ref="H85:I85"/>
    <mergeCell ref="H114:J114"/>
  </mergeCells>
  <conditionalFormatting sqref="B41">
    <cfRule type="duplicateValues" dxfId="80" priority="131"/>
  </conditionalFormatting>
  <conditionalFormatting sqref="B53">
    <cfRule type="duplicateValues" dxfId="79" priority="130"/>
  </conditionalFormatting>
  <conditionalFormatting sqref="B89">
    <cfRule type="duplicateValues" dxfId="78" priority="128"/>
  </conditionalFormatting>
  <conditionalFormatting sqref="B103">
    <cfRule type="duplicateValues" dxfId="77" priority="127"/>
  </conditionalFormatting>
  <conditionalFormatting sqref="U110:U1048576 U1:U13 U53:U54 U15:U51">
    <cfRule type="timePeriod" dxfId="76" priority="126" timePeriod="thisMonth">
      <formula>AND(MONTH(U1)=MONTH(TODAY()),YEAR(U1)=YEAR(TODAY()))</formula>
    </cfRule>
  </conditionalFormatting>
  <conditionalFormatting sqref="R119:R1048576 R1:R6">
    <cfRule type="duplicateValues" dxfId="75" priority="740"/>
  </conditionalFormatting>
  <conditionalFormatting sqref="S81">
    <cfRule type="duplicateValues" dxfId="74" priority="95"/>
  </conditionalFormatting>
  <conditionalFormatting sqref="R81">
    <cfRule type="duplicateValues" dxfId="73" priority="96"/>
  </conditionalFormatting>
  <conditionalFormatting sqref="U58:U109">
    <cfRule type="timePeriod" dxfId="72" priority="75" timePeriod="thisMonth">
      <formula>AND(MONTH(U58)=MONTH(TODAY()),YEAR(U58)=YEAR(TODAY()))</formula>
    </cfRule>
  </conditionalFormatting>
  <conditionalFormatting sqref="S58">
    <cfRule type="duplicateValues" dxfId="71" priority="76"/>
  </conditionalFormatting>
  <conditionalFormatting sqref="R58">
    <cfRule type="duplicateValues" dxfId="70" priority="78"/>
  </conditionalFormatting>
  <conditionalFormatting sqref="U57">
    <cfRule type="timePeriod" dxfId="69" priority="71" timePeriod="thisMonth">
      <formula>AND(MONTH(U57)=MONTH(TODAY()),YEAR(U57)=YEAR(TODAY()))</formula>
    </cfRule>
  </conditionalFormatting>
  <conditionalFormatting sqref="U55:U56">
    <cfRule type="timePeriod" dxfId="68" priority="67" timePeriod="thisMonth">
      <formula>AND(MONTH(U55)=MONTH(TODAY()),YEAR(U55)=YEAR(TODAY()))</formula>
    </cfRule>
  </conditionalFormatting>
  <conditionalFormatting sqref="S106">
    <cfRule type="duplicateValues" dxfId="67" priority="58"/>
  </conditionalFormatting>
  <conditionalFormatting sqref="R106">
    <cfRule type="duplicateValues" dxfId="66" priority="60"/>
  </conditionalFormatting>
  <conditionalFormatting sqref="U14">
    <cfRule type="timePeriod" dxfId="65" priority="41" timePeriod="thisMonth">
      <formula>AND(MONTH(U14)=MONTH(TODAY()),YEAR(U14)=YEAR(TODAY()))</formula>
    </cfRule>
  </conditionalFormatting>
  <conditionalFormatting sqref="S119:S1048576 S107:S112 S1:S13 S82:S83 S25 S15:S22 S85:S92 S99:S105 S28:S32 S96:S97 S41:S51 S59:S79 S53:S54">
    <cfRule type="duplicateValues" dxfId="64" priority="1648"/>
  </conditionalFormatting>
  <conditionalFormatting sqref="B116:B117 R107:R112 R7:R13 R82:R83 R25 R15:R22 R85:R92 R99:R105 R28:R32 R96:R97 R41:R51 R59:R79 R53:R54">
    <cfRule type="duplicateValues" dxfId="63" priority="1663"/>
  </conditionalFormatting>
  <conditionalFormatting sqref="S98">
    <cfRule type="duplicateValues" dxfId="62" priority="14"/>
  </conditionalFormatting>
  <conditionalFormatting sqref="R98">
    <cfRule type="duplicateValues" dxfId="61" priority="15"/>
  </conditionalFormatting>
  <conditionalFormatting sqref="B98:B99">
    <cfRule type="duplicateValues" dxfId="60" priority="1988"/>
  </conditionalFormatting>
  <conditionalFormatting sqref="S80">
    <cfRule type="duplicateValues" dxfId="59" priority="10"/>
  </conditionalFormatting>
  <conditionalFormatting sqref="R80">
    <cfRule type="duplicateValues" dxfId="58" priority="11"/>
  </conditionalFormatting>
  <conditionalFormatting sqref="S55:S56">
    <cfRule type="duplicateValues" dxfId="57" priority="2324"/>
  </conditionalFormatting>
  <conditionalFormatting sqref="R55:R56">
    <cfRule type="duplicateValues" dxfId="56" priority="2325"/>
  </conditionalFormatting>
  <conditionalFormatting sqref="S26:S27 S23:S24">
    <cfRule type="duplicateValues" dxfId="55" priority="2551"/>
  </conditionalFormatting>
  <conditionalFormatting sqref="R26:R27 R23:R24">
    <cfRule type="duplicateValues" dxfId="54" priority="2553"/>
  </conditionalFormatting>
  <conditionalFormatting sqref="B118:B1048576 B3 B42:B49 B85:B86 B7:B40 B90:B97 B104:B111">
    <cfRule type="duplicateValues" dxfId="53" priority="2595"/>
  </conditionalFormatting>
  <conditionalFormatting sqref="S14">
    <cfRule type="duplicateValues" dxfId="52" priority="2601"/>
  </conditionalFormatting>
  <conditionalFormatting sqref="R14">
    <cfRule type="duplicateValues" dxfId="51" priority="2602"/>
  </conditionalFormatting>
  <conditionalFormatting sqref="S57">
    <cfRule type="duplicateValues" dxfId="50" priority="2734"/>
  </conditionalFormatting>
  <conditionalFormatting sqref="R57">
    <cfRule type="duplicateValues" dxfId="49" priority="2735"/>
  </conditionalFormatting>
  <conditionalFormatting sqref="S84">
    <cfRule type="duplicateValues" dxfId="48" priority="2773"/>
  </conditionalFormatting>
  <conditionalFormatting sqref="R84">
    <cfRule type="duplicateValues" dxfId="47" priority="2774"/>
  </conditionalFormatting>
  <conditionalFormatting sqref="B84">
    <cfRule type="duplicateValues" dxfId="46" priority="2806"/>
  </conditionalFormatting>
  <conditionalFormatting sqref="S93:S95">
    <cfRule type="duplicateValues" dxfId="45" priority="2830"/>
  </conditionalFormatting>
  <conditionalFormatting sqref="R93:R95">
    <cfRule type="duplicateValues" dxfId="44" priority="2831"/>
  </conditionalFormatting>
  <conditionalFormatting sqref="S34:S37">
    <cfRule type="duplicateValues" dxfId="43" priority="2839"/>
  </conditionalFormatting>
  <conditionalFormatting sqref="R34:R37">
    <cfRule type="duplicateValues" dxfId="42" priority="2840"/>
  </conditionalFormatting>
  <conditionalFormatting sqref="S38:S40 S33">
    <cfRule type="duplicateValues" dxfId="41" priority="2871"/>
  </conditionalFormatting>
  <conditionalFormatting sqref="R38:R40 R33">
    <cfRule type="duplicateValues" dxfId="40" priority="2873"/>
  </conditionalFormatting>
  <conditionalFormatting sqref="B54:B73 B75:B83">
    <cfRule type="duplicateValues" dxfId="39" priority="2909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5"/>
  <sheetViews>
    <sheetView showGridLines="0" zoomScale="70" zoomScaleNormal="70" zoomScaleSheetLayoutView="70" zoomScalePageLayoutView="85" workbookViewId="0">
      <selection sqref="A1:J145"/>
    </sheetView>
  </sheetViews>
  <sheetFormatPr baseColWidth="10" defaultRowHeight="15.75" x14ac:dyDescent="0.25"/>
  <cols>
    <col min="1" max="1" width="6.7109375" style="9" customWidth="1"/>
    <col min="2" max="2" width="16.42578125" style="9" customWidth="1"/>
    <col min="3" max="3" width="24" style="3" customWidth="1"/>
    <col min="4" max="4" width="16.140625" style="3" customWidth="1"/>
    <col min="5" max="5" width="34" style="1" customWidth="1"/>
    <col min="6" max="6" width="49.7109375" style="5" customWidth="1"/>
    <col min="7" max="7" width="36.28515625" style="1" customWidth="1"/>
    <col min="8" max="8" width="49.28515625" style="1" customWidth="1"/>
    <col min="9" max="9" width="15.140625" style="15" customWidth="1"/>
    <col min="10" max="10" width="22.85546875" style="130" customWidth="1"/>
    <col min="11" max="11" width="17.140625" style="1" bestFit="1" customWidth="1"/>
    <col min="12" max="12" width="14.85546875" style="145" bestFit="1" customWidth="1"/>
    <col min="13" max="13" width="7.42578125" style="1" bestFit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s="11" customFormat="1" ht="76.5" customHeight="1" x14ac:dyDescent="0.25">
      <c r="A1" s="276" t="s">
        <v>47</v>
      </c>
      <c r="B1" s="277"/>
      <c r="C1" s="277"/>
      <c r="D1" s="277"/>
      <c r="E1" s="277"/>
      <c r="F1" s="277"/>
      <c r="G1" s="277"/>
      <c r="H1" s="277"/>
      <c r="I1" s="277"/>
      <c r="J1" s="277"/>
      <c r="K1" s="11" t="s">
        <v>75</v>
      </c>
      <c r="L1" s="10"/>
      <c r="O1" s="17"/>
    </row>
    <row r="2" spans="1:16" s="11" customFormat="1" ht="35.25" customHeight="1" x14ac:dyDescent="0.25">
      <c r="A2" s="267" t="s">
        <v>248</v>
      </c>
      <c r="B2" s="267"/>
      <c r="C2" s="267"/>
      <c r="D2" s="267"/>
      <c r="E2" s="267"/>
      <c r="F2" s="267"/>
      <c r="G2" s="267"/>
      <c r="H2" s="267"/>
      <c r="I2" s="267"/>
      <c r="J2" s="267"/>
      <c r="L2" s="10"/>
      <c r="O2" s="17"/>
    </row>
    <row r="3" spans="1:16" s="11" customFormat="1" ht="15.75" customHeight="1" x14ac:dyDescent="0.25">
      <c r="A3" s="61"/>
      <c r="B3" s="61"/>
      <c r="C3" s="132"/>
      <c r="D3" s="132"/>
      <c r="E3" s="132"/>
      <c r="F3" s="132"/>
      <c r="G3" s="132"/>
      <c r="H3" s="132"/>
      <c r="I3" s="132"/>
      <c r="J3" s="116"/>
      <c r="K3" s="11" t="s">
        <v>43</v>
      </c>
      <c r="L3" s="150"/>
      <c r="M3" s="64">
        <f>+L3/129</f>
        <v>0</v>
      </c>
      <c r="O3" s="17"/>
    </row>
    <row r="4" spans="1:16" s="11" customFormat="1" ht="21.75" customHeight="1" x14ac:dyDescent="0.25">
      <c r="A4" s="278" t="s">
        <v>25</v>
      </c>
      <c r="B4" s="279"/>
      <c r="C4" s="279"/>
      <c r="D4" s="279"/>
      <c r="E4" s="279"/>
      <c r="F4" s="279"/>
      <c r="G4" s="279"/>
      <c r="H4" s="279"/>
      <c r="I4" s="279"/>
      <c r="J4" s="280"/>
      <c r="L4" s="150"/>
      <c r="O4" s="17"/>
    </row>
    <row r="5" spans="1:16" s="11" customFormat="1" ht="34.5" customHeight="1" x14ac:dyDescent="0.25">
      <c r="A5" s="270" t="s">
        <v>50</v>
      </c>
      <c r="B5" s="270"/>
      <c r="C5" s="270"/>
      <c r="D5" s="270"/>
      <c r="E5" s="270"/>
      <c r="F5" s="270"/>
      <c r="G5" s="270"/>
      <c r="H5" s="270"/>
      <c r="I5" s="270"/>
      <c r="J5" s="270"/>
      <c r="L5" s="151"/>
      <c r="O5" s="17"/>
    </row>
    <row r="6" spans="1:16" s="11" customFormat="1" ht="14.25" customHeight="1" x14ac:dyDescent="0.25">
      <c r="A6" s="281" t="s">
        <v>254</v>
      </c>
      <c r="B6" s="281"/>
      <c r="C6" s="281"/>
      <c r="D6" s="281"/>
      <c r="E6" s="281"/>
      <c r="F6" s="281"/>
      <c r="G6" s="281"/>
      <c r="H6" s="281"/>
      <c r="I6" s="281"/>
      <c r="J6" s="281"/>
      <c r="K6" s="146"/>
      <c r="L6" s="151"/>
      <c r="O6" s="17"/>
    </row>
    <row r="7" spans="1:16" s="11" customFormat="1" ht="51" customHeight="1" x14ac:dyDescent="0.25">
      <c r="A7" s="156" t="s">
        <v>1</v>
      </c>
      <c r="B7" s="156" t="s">
        <v>35</v>
      </c>
      <c r="C7" s="157" t="s">
        <v>2</v>
      </c>
      <c r="D7" s="158" t="s">
        <v>54</v>
      </c>
      <c r="E7" s="157" t="s">
        <v>3</v>
      </c>
      <c r="F7" s="157" t="s">
        <v>4</v>
      </c>
      <c r="G7" s="157" t="s">
        <v>5</v>
      </c>
      <c r="H7" s="158" t="s">
        <v>6</v>
      </c>
      <c r="I7" s="157" t="s">
        <v>36</v>
      </c>
      <c r="J7" s="159" t="s">
        <v>7</v>
      </c>
      <c r="L7" s="175" t="s">
        <v>75</v>
      </c>
      <c r="N7" s="66" t="s">
        <v>48</v>
      </c>
      <c r="O7" s="17"/>
    </row>
    <row r="8" spans="1:16" s="11" customFormat="1" ht="15.75" customHeight="1" x14ac:dyDescent="0.25">
      <c r="A8" s="208">
        <v>1</v>
      </c>
      <c r="B8" s="209">
        <v>28525</v>
      </c>
      <c r="C8" s="210" t="s">
        <v>128</v>
      </c>
      <c r="D8" s="211" t="s">
        <v>126</v>
      </c>
      <c r="E8" s="212" t="s">
        <v>127</v>
      </c>
      <c r="F8" s="213" t="s">
        <v>57</v>
      </c>
      <c r="G8" s="13" t="s">
        <v>0</v>
      </c>
      <c r="H8" s="214" t="s">
        <v>241</v>
      </c>
      <c r="I8" s="215">
        <v>210</v>
      </c>
      <c r="J8" s="216">
        <v>20000</v>
      </c>
      <c r="K8" s="10"/>
      <c r="L8" s="10"/>
      <c r="N8" s="11" t="s">
        <v>40</v>
      </c>
      <c r="O8" s="12" t="s">
        <v>42</v>
      </c>
    </row>
    <row r="9" spans="1:16" s="11" customFormat="1" ht="15.75" customHeight="1" x14ac:dyDescent="0.25">
      <c r="A9" s="208">
        <v>2</v>
      </c>
      <c r="B9" s="209">
        <v>7090730</v>
      </c>
      <c r="C9" s="210" t="s">
        <v>129</v>
      </c>
      <c r="D9" s="211" t="s">
        <v>126</v>
      </c>
      <c r="E9" s="212" t="s">
        <v>127</v>
      </c>
      <c r="F9" s="213" t="s">
        <v>97</v>
      </c>
      <c r="G9" s="217" t="s">
        <v>161</v>
      </c>
      <c r="H9" s="214" t="s">
        <v>175</v>
      </c>
      <c r="I9" s="215" t="s">
        <v>376</v>
      </c>
      <c r="J9" s="216">
        <v>13000</v>
      </c>
      <c r="K9" s="10"/>
      <c r="L9" s="10"/>
      <c r="N9" s="11" t="s">
        <v>40</v>
      </c>
      <c r="O9" s="17"/>
    </row>
    <row r="10" spans="1:16" s="11" customFormat="1" ht="15.75" customHeight="1" x14ac:dyDescent="0.25">
      <c r="A10" s="208">
        <v>3</v>
      </c>
      <c r="B10" s="209">
        <v>26878380</v>
      </c>
      <c r="C10" s="210" t="s">
        <v>130</v>
      </c>
      <c r="D10" s="211" t="s">
        <v>126</v>
      </c>
      <c r="E10" s="212" t="s">
        <v>127</v>
      </c>
      <c r="F10" s="213" t="s">
        <v>79</v>
      </c>
      <c r="G10" s="115" t="s">
        <v>137</v>
      </c>
      <c r="H10" s="214" t="s">
        <v>175</v>
      </c>
      <c r="I10" s="215" t="s">
        <v>357</v>
      </c>
      <c r="J10" s="216">
        <v>12000</v>
      </c>
      <c r="K10" s="10"/>
      <c r="L10" s="10"/>
      <c r="N10" s="11" t="s">
        <v>40</v>
      </c>
      <c r="O10" s="12"/>
    </row>
    <row r="11" spans="1:16" s="11" customFormat="1" ht="15.75" customHeight="1" x14ac:dyDescent="0.25">
      <c r="A11" s="208">
        <v>4</v>
      </c>
      <c r="B11" s="209">
        <v>36039551</v>
      </c>
      <c r="C11" s="210" t="s">
        <v>206</v>
      </c>
      <c r="D11" s="211" t="s">
        <v>126</v>
      </c>
      <c r="E11" s="212" t="s">
        <v>127</v>
      </c>
      <c r="F11" s="213" t="s">
        <v>60</v>
      </c>
      <c r="G11" s="13" t="s">
        <v>8</v>
      </c>
      <c r="H11" s="214" t="s">
        <v>242</v>
      </c>
      <c r="I11" s="215" t="s">
        <v>341</v>
      </c>
      <c r="J11" s="216">
        <v>10500</v>
      </c>
      <c r="K11" s="10"/>
      <c r="L11" s="10"/>
      <c r="N11" s="11" t="s">
        <v>40</v>
      </c>
      <c r="O11" s="12"/>
    </row>
    <row r="12" spans="1:16" s="11" customFormat="1" ht="15.75" customHeight="1" x14ac:dyDescent="0.25">
      <c r="A12" s="208">
        <v>5</v>
      </c>
      <c r="B12" s="209">
        <v>23234741</v>
      </c>
      <c r="C12" s="210" t="s">
        <v>132</v>
      </c>
      <c r="D12" s="211" t="s">
        <v>126</v>
      </c>
      <c r="E12" s="212" t="s">
        <v>127</v>
      </c>
      <c r="F12" s="213" t="s">
        <v>99</v>
      </c>
      <c r="G12" s="115" t="s">
        <v>142</v>
      </c>
      <c r="H12" s="214" t="s">
        <v>244</v>
      </c>
      <c r="I12" s="215" t="s">
        <v>376</v>
      </c>
      <c r="J12" s="216">
        <v>10500</v>
      </c>
      <c r="K12" s="10"/>
      <c r="L12" s="10"/>
      <c r="N12" s="11" t="s">
        <v>40</v>
      </c>
      <c r="O12" s="12"/>
    </row>
    <row r="13" spans="1:16" s="11" customFormat="1" ht="15.75" customHeight="1" x14ac:dyDescent="0.25">
      <c r="A13" s="208">
        <v>6</v>
      </c>
      <c r="B13" s="209">
        <v>36678902</v>
      </c>
      <c r="C13" s="210" t="s">
        <v>133</v>
      </c>
      <c r="D13" s="211" t="s">
        <v>126</v>
      </c>
      <c r="E13" s="212" t="s">
        <v>127</v>
      </c>
      <c r="F13" s="213" t="s">
        <v>100</v>
      </c>
      <c r="G13" s="115" t="s">
        <v>137</v>
      </c>
      <c r="H13" s="214" t="s">
        <v>175</v>
      </c>
      <c r="I13" s="215" t="s">
        <v>359</v>
      </c>
      <c r="J13" s="216">
        <v>10000</v>
      </c>
      <c r="K13" s="10"/>
      <c r="L13" s="10"/>
      <c r="N13" s="11" t="s">
        <v>40</v>
      </c>
      <c r="O13" s="12"/>
    </row>
    <row r="14" spans="1:16" s="11" customFormat="1" ht="15.75" customHeight="1" x14ac:dyDescent="0.25">
      <c r="A14" s="208">
        <v>7</v>
      </c>
      <c r="B14" s="209">
        <v>35577312</v>
      </c>
      <c r="C14" s="210" t="s">
        <v>212</v>
      </c>
      <c r="D14" s="211" t="s">
        <v>126</v>
      </c>
      <c r="E14" s="212" t="s">
        <v>127</v>
      </c>
      <c r="F14" s="213" t="s">
        <v>61</v>
      </c>
      <c r="G14" s="115" t="s">
        <v>24</v>
      </c>
      <c r="H14" s="214" t="s">
        <v>246</v>
      </c>
      <c r="I14" s="215" t="s">
        <v>341</v>
      </c>
      <c r="J14" s="216">
        <v>9500</v>
      </c>
      <c r="K14" s="10"/>
      <c r="L14" s="10"/>
      <c r="N14" s="11" t="s">
        <v>40</v>
      </c>
      <c r="O14" s="12"/>
      <c r="P14" s="11" t="s">
        <v>45</v>
      </c>
    </row>
    <row r="15" spans="1:16" s="11" customFormat="1" ht="15.75" customHeight="1" x14ac:dyDescent="0.25">
      <c r="A15" s="208">
        <v>8</v>
      </c>
      <c r="B15" s="209">
        <v>3458326</v>
      </c>
      <c r="C15" s="210" t="s">
        <v>174</v>
      </c>
      <c r="D15" s="211" t="s">
        <v>126</v>
      </c>
      <c r="E15" s="212" t="s">
        <v>127</v>
      </c>
      <c r="F15" s="213" t="s">
        <v>98</v>
      </c>
      <c r="G15" s="115" t="s">
        <v>137</v>
      </c>
      <c r="H15" s="214" t="s">
        <v>175</v>
      </c>
      <c r="I15" s="215" t="s">
        <v>360</v>
      </c>
      <c r="J15" s="216">
        <v>9500</v>
      </c>
      <c r="K15" s="10"/>
      <c r="L15" s="10"/>
      <c r="N15" s="11" t="s">
        <v>40</v>
      </c>
      <c r="O15" s="17"/>
    </row>
    <row r="16" spans="1:16" s="11" customFormat="1" ht="15.75" customHeight="1" x14ac:dyDescent="0.25">
      <c r="A16" s="208">
        <v>9</v>
      </c>
      <c r="B16" s="209">
        <v>38484943</v>
      </c>
      <c r="C16" s="210" t="s">
        <v>134</v>
      </c>
      <c r="D16" s="211" t="s">
        <v>126</v>
      </c>
      <c r="E16" s="212" t="s">
        <v>127</v>
      </c>
      <c r="F16" s="213" t="s">
        <v>101</v>
      </c>
      <c r="G16" s="13" t="s">
        <v>0</v>
      </c>
      <c r="H16" s="214" t="s">
        <v>247</v>
      </c>
      <c r="I16" s="215" t="s">
        <v>386</v>
      </c>
      <c r="J16" s="216">
        <v>9000</v>
      </c>
      <c r="K16" s="10"/>
      <c r="L16" s="10"/>
      <c r="N16" s="11" t="s">
        <v>37</v>
      </c>
      <c r="O16" s="12"/>
    </row>
    <row r="17" spans="1:16" s="11" customFormat="1" ht="15.75" customHeight="1" x14ac:dyDescent="0.25">
      <c r="A17" s="208">
        <v>10</v>
      </c>
      <c r="B17" s="209">
        <v>49160141</v>
      </c>
      <c r="C17" s="210" t="s">
        <v>186</v>
      </c>
      <c r="D17" s="211" t="s">
        <v>126</v>
      </c>
      <c r="E17" s="212" t="s">
        <v>127</v>
      </c>
      <c r="F17" s="218" t="s">
        <v>92</v>
      </c>
      <c r="G17" s="115" t="s">
        <v>0</v>
      </c>
      <c r="H17" s="214" t="s">
        <v>175</v>
      </c>
      <c r="I17" s="215" t="s">
        <v>339</v>
      </c>
      <c r="J17" s="216">
        <v>8000</v>
      </c>
      <c r="K17" s="10"/>
      <c r="L17" s="10"/>
      <c r="N17" s="11" t="s">
        <v>40</v>
      </c>
      <c r="O17" s="69">
        <v>43649</v>
      </c>
    </row>
    <row r="18" spans="1:16" s="11" customFormat="1" ht="15.75" customHeight="1" x14ac:dyDescent="0.25">
      <c r="A18" s="208">
        <v>11</v>
      </c>
      <c r="B18" s="209">
        <v>63181045</v>
      </c>
      <c r="C18" s="210" t="s">
        <v>189</v>
      </c>
      <c r="D18" s="211" t="s">
        <v>126</v>
      </c>
      <c r="E18" s="212" t="s">
        <v>127</v>
      </c>
      <c r="F18" s="213" t="s">
        <v>49</v>
      </c>
      <c r="G18" s="115" t="s">
        <v>24</v>
      </c>
      <c r="H18" s="214" t="s">
        <v>217</v>
      </c>
      <c r="I18" s="215" t="s">
        <v>395</v>
      </c>
      <c r="J18" s="216">
        <v>10000</v>
      </c>
      <c r="K18" s="10"/>
      <c r="L18" s="10"/>
      <c r="N18" s="11" t="s">
        <v>40</v>
      </c>
      <c r="O18" s="69"/>
    </row>
    <row r="19" spans="1:16" s="11" customFormat="1" ht="15.75" customHeight="1" x14ac:dyDescent="0.25">
      <c r="A19" s="208">
        <v>12</v>
      </c>
      <c r="B19" s="209">
        <v>60990996</v>
      </c>
      <c r="C19" s="210" t="s">
        <v>185</v>
      </c>
      <c r="D19" s="211" t="s">
        <v>126</v>
      </c>
      <c r="E19" s="212" t="s">
        <v>127</v>
      </c>
      <c r="F19" s="213" t="s">
        <v>74</v>
      </c>
      <c r="G19" s="115" t="s">
        <v>24</v>
      </c>
      <c r="H19" s="214" t="s">
        <v>223</v>
      </c>
      <c r="I19" s="215" t="s">
        <v>393</v>
      </c>
      <c r="J19" s="216">
        <v>7000</v>
      </c>
      <c r="K19" s="10"/>
      <c r="L19" s="10"/>
      <c r="N19" s="11" t="s">
        <v>40</v>
      </c>
      <c r="O19" s="17"/>
    </row>
    <row r="20" spans="1:16" s="11" customFormat="1" x14ac:dyDescent="0.25">
      <c r="A20" s="208">
        <v>13</v>
      </c>
      <c r="B20" s="209">
        <v>40328252</v>
      </c>
      <c r="C20" s="210" t="s">
        <v>191</v>
      </c>
      <c r="D20" s="211" t="s">
        <v>126</v>
      </c>
      <c r="E20" s="212" t="s">
        <v>127</v>
      </c>
      <c r="F20" s="213" t="s">
        <v>65</v>
      </c>
      <c r="G20" s="115" t="s">
        <v>24</v>
      </c>
      <c r="H20" s="214" t="s">
        <v>217</v>
      </c>
      <c r="I20" s="215" t="s">
        <v>396</v>
      </c>
      <c r="J20" s="216">
        <v>7000</v>
      </c>
      <c r="K20" s="10"/>
      <c r="L20" s="10"/>
      <c r="N20" s="11" t="s">
        <v>40</v>
      </c>
      <c r="O20" s="12"/>
    </row>
    <row r="21" spans="1:16" s="11" customFormat="1" ht="15.75" customHeight="1" x14ac:dyDescent="0.25">
      <c r="A21" s="208">
        <v>14</v>
      </c>
      <c r="B21" s="209">
        <v>74296760</v>
      </c>
      <c r="C21" s="210" t="s">
        <v>196</v>
      </c>
      <c r="D21" s="211" t="s">
        <v>126</v>
      </c>
      <c r="E21" s="212" t="s">
        <v>127</v>
      </c>
      <c r="F21" s="218" t="s">
        <v>103</v>
      </c>
      <c r="G21" s="115" t="s">
        <v>24</v>
      </c>
      <c r="H21" s="214" t="s">
        <v>224</v>
      </c>
      <c r="I21" s="215" t="s">
        <v>334</v>
      </c>
      <c r="J21" s="216">
        <v>6500</v>
      </c>
      <c r="K21" s="10"/>
      <c r="L21" s="10"/>
      <c r="N21" s="11" t="s">
        <v>40</v>
      </c>
      <c r="O21" s="12">
        <v>43677</v>
      </c>
    </row>
    <row r="22" spans="1:16" s="11" customFormat="1" ht="15.75" customHeight="1" x14ac:dyDescent="0.25">
      <c r="A22" s="208">
        <v>15</v>
      </c>
      <c r="B22" s="209">
        <v>82311196</v>
      </c>
      <c r="C22" s="210" t="s">
        <v>190</v>
      </c>
      <c r="D22" s="211" t="s">
        <v>126</v>
      </c>
      <c r="E22" s="212" t="s">
        <v>127</v>
      </c>
      <c r="F22" s="213" t="s">
        <v>26</v>
      </c>
      <c r="G22" s="115" t="s">
        <v>24</v>
      </c>
      <c r="H22" s="214" t="s">
        <v>224</v>
      </c>
      <c r="I22" s="215" t="s">
        <v>394</v>
      </c>
      <c r="J22" s="216">
        <v>6500</v>
      </c>
      <c r="K22" s="10"/>
      <c r="L22" s="10"/>
      <c r="N22" s="11" t="s">
        <v>40</v>
      </c>
      <c r="O22" s="12"/>
    </row>
    <row r="23" spans="1:16" s="11" customFormat="1" ht="15.75" customHeight="1" x14ac:dyDescent="0.25">
      <c r="A23" s="208">
        <v>16</v>
      </c>
      <c r="B23" s="209">
        <v>26431610</v>
      </c>
      <c r="C23" s="210" t="s">
        <v>192</v>
      </c>
      <c r="D23" s="211" t="s">
        <v>126</v>
      </c>
      <c r="E23" s="212" t="s">
        <v>127</v>
      </c>
      <c r="F23" s="213" t="s">
        <v>82</v>
      </c>
      <c r="G23" s="115" t="s">
        <v>24</v>
      </c>
      <c r="H23" s="214" t="s">
        <v>224</v>
      </c>
      <c r="I23" s="215" t="s">
        <v>333</v>
      </c>
      <c r="J23" s="216">
        <v>6000</v>
      </c>
      <c r="K23" s="10"/>
      <c r="L23" s="10"/>
      <c r="N23" s="11" t="s">
        <v>40</v>
      </c>
      <c r="O23" s="12"/>
    </row>
    <row r="24" spans="1:16" s="11" customFormat="1" ht="15.75" customHeight="1" x14ac:dyDescent="0.25">
      <c r="A24" s="208">
        <v>17</v>
      </c>
      <c r="B24" s="209">
        <v>25192914</v>
      </c>
      <c r="C24" s="210" t="s">
        <v>209</v>
      </c>
      <c r="D24" s="211" t="s">
        <v>126</v>
      </c>
      <c r="E24" s="212" t="s">
        <v>127</v>
      </c>
      <c r="F24" s="218" t="s">
        <v>90</v>
      </c>
      <c r="G24" s="115" t="s">
        <v>0</v>
      </c>
      <c r="H24" s="214" t="s">
        <v>225</v>
      </c>
      <c r="I24" s="215" t="s">
        <v>353</v>
      </c>
      <c r="J24" s="216">
        <v>6000</v>
      </c>
      <c r="K24" s="10"/>
      <c r="L24" s="10">
        <v>0</v>
      </c>
      <c r="N24" s="11" t="s">
        <v>40</v>
      </c>
      <c r="O24" s="12"/>
    </row>
    <row r="25" spans="1:16" s="11" customFormat="1" ht="15.75" customHeight="1" x14ac:dyDescent="0.25">
      <c r="A25" s="208">
        <v>18</v>
      </c>
      <c r="B25" s="209">
        <v>89733983</v>
      </c>
      <c r="C25" s="210" t="s">
        <v>188</v>
      </c>
      <c r="D25" s="211" t="s">
        <v>126</v>
      </c>
      <c r="E25" s="212" t="s">
        <v>127</v>
      </c>
      <c r="F25" s="218" t="s">
        <v>91</v>
      </c>
      <c r="G25" s="115" t="s">
        <v>24</v>
      </c>
      <c r="H25" s="214" t="s">
        <v>223</v>
      </c>
      <c r="I25" s="215" t="s">
        <v>383</v>
      </c>
      <c r="J25" s="216">
        <v>5500</v>
      </c>
      <c r="K25" s="10"/>
      <c r="L25" s="10"/>
      <c r="N25" s="11" t="s">
        <v>40</v>
      </c>
      <c r="O25" s="12"/>
    </row>
    <row r="26" spans="1:16" s="11" customFormat="1" ht="16.5" customHeight="1" x14ac:dyDescent="0.25">
      <c r="A26" s="208">
        <v>19</v>
      </c>
      <c r="B26" s="209">
        <v>79392008</v>
      </c>
      <c r="C26" s="210" t="s">
        <v>184</v>
      </c>
      <c r="D26" s="211" t="s">
        <v>126</v>
      </c>
      <c r="E26" s="212" t="s">
        <v>127</v>
      </c>
      <c r="F26" s="218" t="s">
        <v>87</v>
      </c>
      <c r="G26" s="115" t="s">
        <v>24</v>
      </c>
      <c r="H26" s="214" t="s">
        <v>224</v>
      </c>
      <c r="I26" s="215" t="s">
        <v>333</v>
      </c>
      <c r="J26" s="216">
        <v>5000</v>
      </c>
      <c r="K26" s="10"/>
      <c r="L26" s="10"/>
      <c r="N26" s="11" t="s">
        <v>40</v>
      </c>
      <c r="O26" s="12">
        <v>43721</v>
      </c>
    </row>
    <row r="27" spans="1:16" s="11" customFormat="1" ht="15.75" customHeight="1" x14ac:dyDescent="0.25">
      <c r="A27" s="208">
        <v>20</v>
      </c>
      <c r="B27" s="209">
        <v>54012996</v>
      </c>
      <c r="C27" s="210" t="s">
        <v>197</v>
      </c>
      <c r="D27" s="211" t="s">
        <v>126</v>
      </c>
      <c r="E27" s="212" t="s">
        <v>127</v>
      </c>
      <c r="F27" s="218" t="s">
        <v>104</v>
      </c>
      <c r="G27" s="115" t="s">
        <v>24</v>
      </c>
      <c r="H27" s="214" t="s">
        <v>224</v>
      </c>
      <c r="I27" s="215" t="s">
        <v>337</v>
      </c>
      <c r="J27" s="216">
        <v>4500</v>
      </c>
      <c r="K27" s="10"/>
      <c r="L27" s="10"/>
      <c r="N27" s="11" t="s">
        <v>40</v>
      </c>
      <c r="O27" s="12"/>
    </row>
    <row r="28" spans="1:16" s="11" customFormat="1" ht="15.75" customHeight="1" x14ac:dyDescent="0.25">
      <c r="A28" s="208">
        <v>21</v>
      </c>
      <c r="B28" s="209">
        <v>4928954</v>
      </c>
      <c r="C28" s="210" t="s">
        <v>200</v>
      </c>
      <c r="D28" s="211" t="s">
        <v>126</v>
      </c>
      <c r="E28" s="212" t="s">
        <v>127</v>
      </c>
      <c r="F28" s="218" t="s">
        <v>62</v>
      </c>
      <c r="G28" s="115" t="s">
        <v>24</v>
      </c>
      <c r="H28" s="214" t="s">
        <v>225</v>
      </c>
      <c r="I28" s="215" t="s">
        <v>336</v>
      </c>
      <c r="J28" s="216">
        <v>4500</v>
      </c>
      <c r="K28" s="10"/>
      <c r="L28" s="10"/>
      <c r="O28" s="12">
        <v>43756</v>
      </c>
    </row>
    <row r="29" spans="1:16" s="11" customFormat="1" ht="15" customHeight="1" x14ac:dyDescent="0.25">
      <c r="A29" s="208">
        <v>22</v>
      </c>
      <c r="B29" s="209">
        <v>7334060</v>
      </c>
      <c r="C29" s="210" t="s">
        <v>187</v>
      </c>
      <c r="D29" s="211" t="s">
        <v>126</v>
      </c>
      <c r="E29" s="212" t="s">
        <v>127</v>
      </c>
      <c r="F29" s="218" t="s">
        <v>88</v>
      </c>
      <c r="G29" s="115" t="s">
        <v>24</v>
      </c>
      <c r="H29" s="214" t="s">
        <v>226</v>
      </c>
      <c r="I29" s="215" t="s">
        <v>387</v>
      </c>
      <c r="J29" s="216">
        <v>4000</v>
      </c>
      <c r="K29" s="10"/>
      <c r="L29" s="10"/>
      <c r="N29" s="11" t="s">
        <v>40</v>
      </c>
      <c r="O29" s="12"/>
      <c r="P29" s="11" t="s">
        <v>45</v>
      </c>
    </row>
    <row r="30" spans="1:16" s="11" customFormat="1" ht="16.5" customHeight="1" x14ac:dyDescent="0.25">
      <c r="A30" s="208">
        <v>23</v>
      </c>
      <c r="B30" s="209">
        <v>45040680</v>
      </c>
      <c r="C30" s="210" t="s">
        <v>180</v>
      </c>
      <c r="D30" s="211" t="s">
        <v>126</v>
      </c>
      <c r="E30" s="212" t="s">
        <v>127</v>
      </c>
      <c r="F30" s="213" t="s">
        <v>72</v>
      </c>
      <c r="G30" s="115" t="s">
        <v>24</v>
      </c>
      <c r="H30" s="214" t="s">
        <v>217</v>
      </c>
      <c r="I30" s="215" t="s">
        <v>353</v>
      </c>
      <c r="J30" s="216">
        <v>4000</v>
      </c>
      <c r="K30" s="10"/>
      <c r="L30" s="10"/>
      <c r="O30" s="12"/>
    </row>
    <row r="31" spans="1:16" s="11" customFormat="1" ht="16.5" customHeight="1" x14ac:dyDescent="0.25">
      <c r="A31" s="208">
        <v>24</v>
      </c>
      <c r="B31" s="209">
        <v>69066000</v>
      </c>
      <c r="C31" s="210" t="s">
        <v>193</v>
      </c>
      <c r="D31" s="211" t="s">
        <v>126</v>
      </c>
      <c r="E31" s="212" t="s">
        <v>127</v>
      </c>
      <c r="F31" s="213" t="s">
        <v>105</v>
      </c>
      <c r="G31" s="115" t="s">
        <v>24</v>
      </c>
      <c r="H31" s="214" t="s">
        <v>227</v>
      </c>
      <c r="I31" s="215" t="s">
        <v>392</v>
      </c>
      <c r="J31" s="216">
        <v>4000</v>
      </c>
      <c r="K31" s="10"/>
      <c r="L31" s="10"/>
      <c r="N31" s="11" t="s">
        <v>40</v>
      </c>
      <c r="O31" s="12">
        <v>43185</v>
      </c>
    </row>
    <row r="32" spans="1:16" s="11" customFormat="1" ht="16.5" customHeight="1" x14ac:dyDescent="0.25">
      <c r="A32" s="208">
        <v>25</v>
      </c>
      <c r="B32" s="209">
        <v>27484734</v>
      </c>
      <c r="C32" s="210" t="s">
        <v>199</v>
      </c>
      <c r="D32" s="211" t="s">
        <v>126</v>
      </c>
      <c r="E32" s="212" t="s">
        <v>127</v>
      </c>
      <c r="F32" s="218" t="s">
        <v>89</v>
      </c>
      <c r="G32" s="115" t="s">
        <v>24</v>
      </c>
      <c r="H32" s="214" t="s">
        <v>228</v>
      </c>
      <c r="I32" s="215" t="s">
        <v>338</v>
      </c>
      <c r="J32" s="216">
        <v>3500</v>
      </c>
      <c r="K32" s="10"/>
      <c r="L32" s="10"/>
      <c r="O32" s="12"/>
    </row>
    <row r="33" spans="1:15" s="11" customFormat="1" ht="16.5" customHeight="1" x14ac:dyDescent="0.25">
      <c r="A33" s="208">
        <v>26</v>
      </c>
      <c r="B33" s="209">
        <v>95091211</v>
      </c>
      <c r="C33" s="210" t="s">
        <v>194</v>
      </c>
      <c r="D33" s="211" t="s">
        <v>126</v>
      </c>
      <c r="E33" s="212" t="s">
        <v>127</v>
      </c>
      <c r="F33" s="218" t="s">
        <v>106</v>
      </c>
      <c r="G33" s="115" t="s">
        <v>24</v>
      </c>
      <c r="H33" s="214" t="s">
        <v>227</v>
      </c>
      <c r="I33" s="215" t="s">
        <v>358</v>
      </c>
      <c r="J33" s="216">
        <v>3500</v>
      </c>
      <c r="K33" s="10"/>
      <c r="L33" s="10"/>
      <c r="O33" s="12"/>
    </row>
    <row r="34" spans="1:15" s="99" customFormat="1" ht="16.5" customHeight="1" x14ac:dyDescent="0.25">
      <c r="A34" s="208">
        <v>27</v>
      </c>
      <c r="B34" s="209">
        <v>87200767</v>
      </c>
      <c r="C34" s="210" t="s">
        <v>211</v>
      </c>
      <c r="D34" s="211" t="s">
        <v>126</v>
      </c>
      <c r="E34" s="212" t="s">
        <v>127</v>
      </c>
      <c r="F34" s="218" t="s">
        <v>107</v>
      </c>
      <c r="G34" s="115" t="s">
        <v>24</v>
      </c>
      <c r="H34" s="214" t="s">
        <v>217</v>
      </c>
      <c r="I34" s="215" t="s">
        <v>335</v>
      </c>
      <c r="J34" s="216">
        <v>3200</v>
      </c>
      <c r="K34" s="98"/>
      <c r="L34" s="98">
        <f>800*9</f>
        <v>7200</v>
      </c>
      <c r="N34" s="99" t="s">
        <v>40</v>
      </c>
      <c r="O34" s="100"/>
    </row>
    <row r="35" spans="1:15" s="99" customFormat="1" ht="16.5" customHeight="1" x14ac:dyDescent="0.25">
      <c r="A35" s="208">
        <v>28</v>
      </c>
      <c r="B35" s="209" t="s">
        <v>214</v>
      </c>
      <c r="C35" s="210" t="s">
        <v>215</v>
      </c>
      <c r="D35" s="211" t="s">
        <v>126</v>
      </c>
      <c r="E35" s="212" t="s">
        <v>127</v>
      </c>
      <c r="F35" s="218" t="s">
        <v>76</v>
      </c>
      <c r="G35" s="115" t="s">
        <v>0</v>
      </c>
      <c r="H35" s="214" t="s">
        <v>240</v>
      </c>
      <c r="I35" s="215" t="s">
        <v>352</v>
      </c>
      <c r="J35" s="216">
        <v>15000</v>
      </c>
      <c r="K35" s="98"/>
      <c r="L35" s="98"/>
      <c r="O35" s="100"/>
    </row>
    <row r="36" spans="1:15" s="99" customFormat="1" ht="16.5" customHeight="1" x14ac:dyDescent="0.25">
      <c r="A36" s="208">
        <v>29</v>
      </c>
      <c r="B36" s="209">
        <v>18551665</v>
      </c>
      <c r="C36" s="210" t="s">
        <v>143</v>
      </c>
      <c r="D36" s="211" t="s">
        <v>126</v>
      </c>
      <c r="E36" s="212" t="s">
        <v>127</v>
      </c>
      <c r="F36" s="218" t="s">
        <v>46</v>
      </c>
      <c r="G36" s="115" t="s">
        <v>70</v>
      </c>
      <c r="H36" s="214" t="s">
        <v>216</v>
      </c>
      <c r="I36" s="215" t="s">
        <v>355</v>
      </c>
      <c r="J36" s="216">
        <v>6500</v>
      </c>
      <c r="K36" s="98"/>
      <c r="L36" s="98"/>
      <c r="O36" s="100"/>
    </row>
    <row r="37" spans="1:15" s="203" customFormat="1" ht="16.5" customHeight="1" x14ac:dyDescent="0.25">
      <c r="A37" s="208">
        <v>30</v>
      </c>
      <c r="B37" s="219">
        <v>11913444</v>
      </c>
      <c r="C37" s="220" t="s">
        <v>167</v>
      </c>
      <c r="D37" s="221" t="s">
        <v>126</v>
      </c>
      <c r="E37" s="222" t="s">
        <v>127</v>
      </c>
      <c r="F37" s="218" t="s">
        <v>69</v>
      </c>
      <c r="G37" s="13" t="s">
        <v>138</v>
      </c>
      <c r="H37" s="207" t="s">
        <v>232</v>
      </c>
      <c r="I37" s="223" t="s">
        <v>379</v>
      </c>
      <c r="J37" s="216">
        <v>10000</v>
      </c>
      <c r="K37" s="90"/>
      <c r="L37" s="202">
        <f>+J37*10</f>
        <v>100000</v>
      </c>
      <c r="O37" s="204"/>
    </row>
    <row r="38" spans="1:15" s="203" customFormat="1" ht="16.5" customHeight="1" x14ac:dyDescent="0.25">
      <c r="A38" s="208">
        <v>31</v>
      </c>
      <c r="B38" s="219">
        <v>65879279</v>
      </c>
      <c r="C38" s="220" t="s">
        <v>208</v>
      </c>
      <c r="D38" s="221" t="s">
        <v>126</v>
      </c>
      <c r="E38" s="222" t="s">
        <v>127</v>
      </c>
      <c r="F38" s="218" t="s">
        <v>93</v>
      </c>
      <c r="G38" s="13" t="s">
        <v>136</v>
      </c>
      <c r="H38" s="207" t="s">
        <v>234</v>
      </c>
      <c r="I38" s="223" t="s">
        <v>349</v>
      </c>
      <c r="J38" s="216">
        <v>8000</v>
      </c>
      <c r="K38" s="90"/>
      <c r="L38" s="202">
        <f t="shared" ref="L38:L49" si="0">+J38*10</f>
        <v>80000</v>
      </c>
      <c r="O38" s="204"/>
    </row>
    <row r="39" spans="1:15" s="203" customFormat="1" ht="16.5" customHeight="1" x14ac:dyDescent="0.25">
      <c r="A39" s="208">
        <v>32</v>
      </c>
      <c r="B39" s="219">
        <v>66339200</v>
      </c>
      <c r="C39" s="220" t="s">
        <v>204</v>
      </c>
      <c r="D39" s="221" t="s">
        <v>126</v>
      </c>
      <c r="E39" s="222" t="s">
        <v>127</v>
      </c>
      <c r="F39" s="218" t="s">
        <v>86</v>
      </c>
      <c r="G39" s="13" t="s">
        <v>8</v>
      </c>
      <c r="H39" s="207" t="s">
        <v>235</v>
      </c>
      <c r="I39" s="223" t="s">
        <v>347</v>
      </c>
      <c r="J39" s="216">
        <v>8000</v>
      </c>
      <c r="K39" s="90"/>
      <c r="L39" s="202">
        <f t="shared" si="0"/>
        <v>80000</v>
      </c>
      <c r="O39" s="204"/>
    </row>
    <row r="40" spans="1:15" s="203" customFormat="1" ht="16.5" customHeight="1" x14ac:dyDescent="0.25">
      <c r="A40" s="208">
        <v>33</v>
      </c>
      <c r="B40" s="219">
        <v>823814445</v>
      </c>
      <c r="C40" s="220" t="s">
        <v>182</v>
      </c>
      <c r="D40" s="221" t="s">
        <v>126</v>
      </c>
      <c r="E40" s="222" t="s">
        <v>127</v>
      </c>
      <c r="F40" s="218" t="s">
        <v>95</v>
      </c>
      <c r="G40" s="13" t="s">
        <v>181</v>
      </c>
      <c r="H40" s="207" t="s">
        <v>233</v>
      </c>
      <c r="I40" s="223" t="s">
        <v>365</v>
      </c>
      <c r="J40" s="216">
        <v>7000</v>
      </c>
      <c r="K40" s="90"/>
      <c r="L40" s="202">
        <f t="shared" si="0"/>
        <v>70000</v>
      </c>
      <c r="O40" s="204"/>
    </row>
    <row r="41" spans="1:15" s="203" customFormat="1" ht="16.5" customHeight="1" x14ac:dyDescent="0.25">
      <c r="A41" s="208">
        <v>34</v>
      </c>
      <c r="B41" s="219">
        <v>844385936</v>
      </c>
      <c r="C41" s="220" t="s">
        <v>207</v>
      </c>
      <c r="D41" s="221" t="s">
        <v>126</v>
      </c>
      <c r="E41" s="222" t="s">
        <v>127</v>
      </c>
      <c r="F41" s="218" t="s">
        <v>59</v>
      </c>
      <c r="G41" s="13" t="s">
        <v>136</v>
      </c>
      <c r="H41" s="207" t="s">
        <v>236</v>
      </c>
      <c r="I41" s="223" t="s">
        <v>351</v>
      </c>
      <c r="J41" s="216">
        <v>6000</v>
      </c>
      <c r="K41" s="90"/>
      <c r="L41" s="202">
        <f t="shared" si="0"/>
        <v>60000</v>
      </c>
      <c r="O41" s="204"/>
    </row>
    <row r="42" spans="1:15" s="203" customFormat="1" ht="16.5" customHeight="1" x14ac:dyDescent="0.25">
      <c r="A42" s="208">
        <v>35</v>
      </c>
      <c r="B42" s="219">
        <v>62775103</v>
      </c>
      <c r="C42" s="220" t="s">
        <v>205</v>
      </c>
      <c r="D42" s="221" t="s">
        <v>126</v>
      </c>
      <c r="E42" s="222" t="s">
        <v>127</v>
      </c>
      <c r="F42" s="218" t="s">
        <v>96</v>
      </c>
      <c r="G42" s="13" t="s">
        <v>8</v>
      </c>
      <c r="H42" s="207" t="s">
        <v>237</v>
      </c>
      <c r="I42" s="223" t="s">
        <v>340</v>
      </c>
      <c r="J42" s="216">
        <v>5500</v>
      </c>
      <c r="K42" s="90"/>
      <c r="L42" s="202">
        <f t="shared" si="0"/>
        <v>55000</v>
      </c>
      <c r="O42" s="204">
        <v>43238</v>
      </c>
    </row>
    <row r="43" spans="1:15" s="203" customFormat="1" ht="16.5" customHeight="1" x14ac:dyDescent="0.25">
      <c r="A43" s="208">
        <v>36</v>
      </c>
      <c r="B43" s="219">
        <v>80462421</v>
      </c>
      <c r="C43" s="220" t="s">
        <v>146</v>
      </c>
      <c r="D43" s="221" t="s">
        <v>126</v>
      </c>
      <c r="E43" s="222" t="s">
        <v>127</v>
      </c>
      <c r="F43" s="213" t="s">
        <v>108</v>
      </c>
      <c r="G43" s="224" t="s">
        <v>256</v>
      </c>
      <c r="H43" s="207" t="s">
        <v>217</v>
      </c>
      <c r="I43" s="223" t="s">
        <v>378</v>
      </c>
      <c r="J43" s="216">
        <v>5500</v>
      </c>
      <c r="K43" s="90"/>
      <c r="L43" s="202">
        <f t="shared" si="0"/>
        <v>55000</v>
      </c>
      <c r="O43" s="204"/>
    </row>
    <row r="44" spans="1:15" s="203" customFormat="1" ht="16.5" customHeight="1" x14ac:dyDescent="0.25">
      <c r="A44" s="208">
        <v>37</v>
      </c>
      <c r="B44" s="219">
        <v>68674511</v>
      </c>
      <c r="C44" s="220" t="s">
        <v>144</v>
      </c>
      <c r="D44" s="221" t="s">
        <v>126</v>
      </c>
      <c r="E44" s="222" t="s">
        <v>127</v>
      </c>
      <c r="F44" s="218" t="s">
        <v>109</v>
      </c>
      <c r="G44" s="13" t="s">
        <v>139</v>
      </c>
      <c r="H44" s="207" t="s">
        <v>238</v>
      </c>
      <c r="I44" s="223" t="s">
        <v>354</v>
      </c>
      <c r="J44" s="216">
        <v>5500</v>
      </c>
      <c r="K44" s="90"/>
      <c r="L44" s="202">
        <f t="shared" si="0"/>
        <v>55000</v>
      </c>
      <c r="O44" s="204"/>
    </row>
    <row r="45" spans="1:15" s="203" customFormat="1" ht="16.5" customHeight="1" x14ac:dyDescent="0.25">
      <c r="A45" s="208">
        <v>38</v>
      </c>
      <c r="B45" s="219">
        <v>12094277</v>
      </c>
      <c r="C45" s="220" t="s">
        <v>166</v>
      </c>
      <c r="D45" s="221" t="s">
        <v>126</v>
      </c>
      <c r="E45" s="222" t="s">
        <v>127</v>
      </c>
      <c r="F45" s="218" t="s">
        <v>110</v>
      </c>
      <c r="G45" s="13" t="s">
        <v>138</v>
      </c>
      <c r="H45" s="207" t="s">
        <v>217</v>
      </c>
      <c r="I45" s="223" t="s">
        <v>377</v>
      </c>
      <c r="J45" s="216">
        <v>5500</v>
      </c>
      <c r="K45" s="90"/>
      <c r="L45" s="202">
        <f t="shared" si="0"/>
        <v>55000</v>
      </c>
      <c r="O45" s="204"/>
    </row>
    <row r="46" spans="1:15" s="203" customFormat="1" ht="16.5" customHeight="1" x14ac:dyDescent="0.25">
      <c r="A46" s="208">
        <v>39</v>
      </c>
      <c r="B46" s="219">
        <v>44779321</v>
      </c>
      <c r="C46" s="220" t="s">
        <v>322</v>
      </c>
      <c r="D46" s="221" t="s">
        <v>126</v>
      </c>
      <c r="E46" s="222" t="s">
        <v>127</v>
      </c>
      <c r="F46" s="218" t="s">
        <v>111</v>
      </c>
      <c r="G46" s="13" t="s">
        <v>136</v>
      </c>
      <c r="H46" s="207" t="s">
        <v>239</v>
      </c>
      <c r="I46" s="223" t="s">
        <v>348</v>
      </c>
      <c r="J46" s="216">
        <v>4000</v>
      </c>
      <c r="K46" s="90"/>
      <c r="L46" s="202">
        <f>+J46*10+700*9</f>
        <v>46300</v>
      </c>
      <c r="O46" s="204">
        <v>43867</v>
      </c>
    </row>
    <row r="47" spans="1:15" s="203" customFormat="1" ht="16.5" customHeight="1" x14ac:dyDescent="0.25">
      <c r="A47" s="208">
        <v>40</v>
      </c>
      <c r="B47" s="219">
        <v>53107306</v>
      </c>
      <c r="C47" s="220" t="s">
        <v>183</v>
      </c>
      <c r="D47" s="221" t="s">
        <v>126</v>
      </c>
      <c r="E47" s="222" t="s">
        <v>127</v>
      </c>
      <c r="F47" s="213" t="s">
        <v>10</v>
      </c>
      <c r="G47" s="13" t="s">
        <v>24</v>
      </c>
      <c r="H47" s="207" t="s">
        <v>221</v>
      </c>
      <c r="I47" s="223" t="s">
        <v>391</v>
      </c>
      <c r="J47" s="216">
        <v>4500</v>
      </c>
      <c r="K47" s="90"/>
      <c r="L47" s="202">
        <f t="shared" si="0"/>
        <v>45000</v>
      </c>
      <c r="O47" s="204"/>
    </row>
    <row r="48" spans="1:15" s="203" customFormat="1" ht="16.5" customHeight="1" x14ac:dyDescent="0.25">
      <c r="A48" s="208">
        <v>41</v>
      </c>
      <c r="B48" s="225">
        <v>23240733</v>
      </c>
      <c r="C48" s="220" t="s">
        <v>173</v>
      </c>
      <c r="D48" s="221" t="s">
        <v>126</v>
      </c>
      <c r="E48" s="222" t="s">
        <v>127</v>
      </c>
      <c r="F48" s="218" t="s">
        <v>120</v>
      </c>
      <c r="G48" s="207" t="s">
        <v>140</v>
      </c>
      <c r="H48" s="207" t="s">
        <v>229</v>
      </c>
      <c r="I48" s="222" t="s">
        <v>332</v>
      </c>
      <c r="J48" s="216">
        <v>6000</v>
      </c>
      <c r="K48" s="90"/>
      <c r="L48" s="202">
        <f t="shared" si="0"/>
        <v>60000</v>
      </c>
      <c r="O48" s="204">
        <v>43901</v>
      </c>
    </row>
    <row r="49" spans="1:15" s="203" customFormat="1" ht="16.5" customHeight="1" x14ac:dyDescent="0.25">
      <c r="A49" s="208">
        <v>42</v>
      </c>
      <c r="B49" s="225">
        <v>1469568</v>
      </c>
      <c r="C49" s="220" t="s">
        <v>162</v>
      </c>
      <c r="D49" s="221" t="s">
        <v>126</v>
      </c>
      <c r="E49" s="222" t="s">
        <v>127</v>
      </c>
      <c r="F49" s="218" t="s">
        <v>122</v>
      </c>
      <c r="G49" s="207" t="s">
        <v>161</v>
      </c>
      <c r="H49" s="207" t="s">
        <v>224</v>
      </c>
      <c r="I49" s="222" t="s">
        <v>358</v>
      </c>
      <c r="J49" s="216">
        <v>5000</v>
      </c>
      <c r="K49" s="90"/>
      <c r="L49" s="202">
        <f t="shared" si="0"/>
        <v>50000</v>
      </c>
      <c r="O49" s="204"/>
    </row>
    <row r="50" spans="1:15" s="203" customFormat="1" ht="16.5" customHeight="1" x14ac:dyDescent="0.25">
      <c r="A50" s="208">
        <v>43</v>
      </c>
      <c r="B50" s="225">
        <v>34395725</v>
      </c>
      <c r="C50" s="220" t="s">
        <v>331</v>
      </c>
      <c r="D50" s="221" t="s">
        <v>346</v>
      </c>
      <c r="E50" s="222" t="s">
        <v>327</v>
      </c>
      <c r="F50" s="224" t="s">
        <v>300</v>
      </c>
      <c r="G50" s="224" t="s">
        <v>137</v>
      </c>
      <c r="H50" s="207" t="s">
        <v>402</v>
      </c>
      <c r="I50" s="222" t="s">
        <v>397</v>
      </c>
      <c r="J50" s="216">
        <v>5500</v>
      </c>
      <c r="K50" s="90"/>
      <c r="L50" s="202"/>
      <c r="O50" s="204"/>
    </row>
    <row r="51" spans="1:15" s="203" customFormat="1" ht="16.5" customHeight="1" x14ac:dyDescent="0.25">
      <c r="A51" s="208">
        <v>44</v>
      </c>
      <c r="B51" s="225">
        <v>99713241</v>
      </c>
      <c r="C51" s="220" t="s">
        <v>401</v>
      </c>
      <c r="D51" s="221" t="s">
        <v>400</v>
      </c>
      <c r="E51" s="222" t="s">
        <v>327</v>
      </c>
      <c r="F51" s="224" t="s">
        <v>301</v>
      </c>
      <c r="G51" s="224" t="s">
        <v>137</v>
      </c>
      <c r="H51" s="207" t="s">
        <v>403</v>
      </c>
      <c r="I51" s="222" t="s">
        <v>350</v>
      </c>
      <c r="J51" s="216">
        <v>3225.81</v>
      </c>
      <c r="K51" s="90"/>
      <c r="L51" s="202"/>
      <c r="O51" s="204"/>
    </row>
    <row r="52" spans="1:15" s="203" customFormat="1" ht="16.5" customHeight="1" x14ac:dyDescent="0.25">
      <c r="A52" s="208">
        <v>45</v>
      </c>
      <c r="B52" s="225">
        <v>916471</v>
      </c>
      <c r="C52" s="220" t="s">
        <v>390</v>
      </c>
      <c r="D52" s="221" t="s">
        <v>389</v>
      </c>
      <c r="E52" s="222" t="s">
        <v>330</v>
      </c>
      <c r="F52" s="224" t="s">
        <v>317</v>
      </c>
      <c r="G52" s="224" t="s">
        <v>0</v>
      </c>
      <c r="H52" s="207" t="s">
        <v>404</v>
      </c>
      <c r="I52" s="222" t="s">
        <v>388</v>
      </c>
      <c r="J52" s="216">
        <v>16000</v>
      </c>
      <c r="K52" s="90"/>
      <c r="L52" s="202"/>
      <c r="O52" s="204"/>
    </row>
    <row r="53" spans="1:15" s="11" customFormat="1" ht="15.75" customHeight="1" x14ac:dyDescent="0.25">
      <c r="A53" s="226"/>
      <c r="B53" s="227"/>
      <c r="C53" s="228"/>
      <c r="D53" s="229"/>
      <c r="E53" s="230"/>
      <c r="F53" s="231"/>
      <c r="G53" s="232"/>
      <c r="H53" s="283" t="s">
        <v>310</v>
      </c>
      <c r="I53" s="283"/>
      <c r="J53" s="233">
        <f>SUM(J8:J52)</f>
        <v>329425.81</v>
      </c>
      <c r="K53" s="10">
        <f>+J53*10</f>
        <v>3294258.1</v>
      </c>
      <c r="L53" s="10"/>
      <c r="O53" s="17"/>
    </row>
    <row r="54" spans="1:15" s="11" customFormat="1" ht="15.75" customHeight="1" x14ac:dyDescent="0.25">
      <c r="A54" s="169"/>
      <c r="B54" s="147"/>
      <c r="C54" s="165"/>
      <c r="D54" s="101"/>
      <c r="E54" s="166"/>
      <c r="F54" s="167"/>
      <c r="G54" s="168"/>
      <c r="H54" s="155"/>
      <c r="I54" s="155"/>
      <c r="J54" s="180"/>
      <c r="K54" s="10"/>
      <c r="L54" s="10"/>
      <c r="O54" s="17"/>
    </row>
    <row r="55" spans="1:15" s="11" customFormat="1" ht="15.75" customHeight="1" x14ac:dyDescent="0.25">
      <c r="A55" s="169"/>
      <c r="B55" s="147"/>
      <c r="C55" s="165"/>
      <c r="D55" s="101"/>
      <c r="E55" s="166"/>
      <c r="F55" s="167"/>
      <c r="G55" s="168"/>
      <c r="H55" s="155"/>
      <c r="I55" s="155"/>
      <c r="J55" s="180"/>
      <c r="K55" s="10"/>
      <c r="L55" s="10"/>
      <c r="O55" s="17"/>
    </row>
    <row r="56" spans="1:15" s="11" customFormat="1" ht="15.75" customHeight="1" x14ac:dyDescent="0.25">
      <c r="A56" s="169"/>
      <c r="B56" s="147"/>
      <c r="C56" s="165"/>
      <c r="D56" s="101"/>
      <c r="E56" s="166"/>
      <c r="F56" s="167"/>
      <c r="G56" s="168"/>
      <c r="H56" s="155"/>
      <c r="I56" s="155"/>
      <c r="J56" s="180"/>
      <c r="K56" s="10"/>
      <c r="L56" s="10"/>
      <c r="O56" s="17"/>
    </row>
    <row r="57" spans="1:15" s="11" customFormat="1" x14ac:dyDescent="0.25">
      <c r="A57" s="43"/>
      <c r="B57" s="43"/>
      <c r="C57" s="56"/>
      <c r="D57" s="56"/>
      <c r="E57" s="57"/>
      <c r="F57" s="57"/>
      <c r="G57" s="57"/>
      <c r="H57" s="16"/>
      <c r="I57" s="16"/>
      <c r="J57" s="122"/>
      <c r="K57" s="10"/>
      <c r="L57" s="10"/>
      <c r="O57" s="17"/>
    </row>
    <row r="58" spans="1:15" s="11" customFormat="1" x14ac:dyDescent="0.25">
      <c r="A58" s="43"/>
      <c r="B58" s="43"/>
      <c r="C58" s="56"/>
      <c r="D58" s="56"/>
      <c r="E58" s="57"/>
      <c r="F58" s="57"/>
      <c r="G58" s="57"/>
      <c r="H58" s="16"/>
      <c r="I58" s="16"/>
      <c r="J58" s="122"/>
      <c r="K58" s="10"/>
      <c r="L58" s="10"/>
      <c r="O58" s="17"/>
    </row>
    <row r="59" spans="1:15" s="11" customFormat="1" ht="20.25" x14ac:dyDescent="0.25">
      <c r="A59" s="278" t="s">
        <v>287</v>
      </c>
      <c r="B59" s="279"/>
      <c r="C59" s="279"/>
      <c r="D59" s="279"/>
      <c r="E59" s="279"/>
      <c r="F59" s="279"/>
      <c r="G59" s="279"/>
      <c r="H59" s="279"/>
      <c r="I59" s="279"/>
      <c r="J59" s="280"/>
      <c r="K59" s="10"/>
      <c r="L59" s="10"/>
      <c r="O59" s="17"/>
    </row>
    <row r="60" spans="1:15" s="11" customFormat="1" ht="16.5" x14ac:dyDescent="0.25">
      <c r="A60" s="273" t="s">
        <v>53</v>
      </c>
      <c r="B60" s="273"/>
      <c r="C60" s="273"/>
      <c r="D60" s="273"/>
      <c r="E60" s="273"/>
      <c r="F60" s="273"/>
      <c r="G60" s="273"/>
      <c r="H60" s="273"/>
      <c r="I60" s="273"/>
      <c r="J60" s="273"/>
      <c r="K60" s="10"/>
      <c r="L60" s="10"/>
      <c r="O60" s="17"/>
    </row>
    <row r="61" spans="1:15" s="11" customFormat="1" x14ac:dyDescent="0.25">
      <c r="A61" s="43"/>
      <c r="B61" s="43"/>
      <c r="C61" s="56"/>
      <c r="D61" s="56"/>
      <c r="E61" s="57"/>
      <c r="F61" s="57"/>
      <c r="G61" s="57"/>
      <c r="H61" s="16"/>
      <c r="I61" s="16"/>
      <c r="J61" s="122"/>
      <c r="K61" s="10"/>
      <c r="L61" s="10"/>
      <c r="O61" s="17"/>
    </row>
    <row r="62" spans="1:15" s="11" customFormat="1" x14ac:dyDescent="0.25">
      <c r="A62" s="43"/>
      <c r="B62" s="43"/>
      <c r="C62" s="56"/>
      <c r="D62" s="56"/>
      <c r="E62" s="57"/>
      <c r="F62" s="57"/>
      <c r="G62" s="57"/>
      <c r="H62" s="16"/>
      <c r="I62" s="16"/>
      <c r="J62" s="122"/>
      <c r="K62" s="10"/>
      <c r="L62" s="10"/>
      <c r="O62" s="17"/>
    </row>
    <row r="63" spans="1:15" s="11" customFormat="1" x14ac:dyDescent="0.25">
      <c r="A63" s="43"/>
      <c r="B63" s="43"/>
      <c r="C63" s="56"/>
      <c r="D63" s="56"/>
      <c r="E63" s="57"/>
      <c r="F63" s="57"/>
      <c r="G63" s="57"/>
      <c r="H63" s="16"/>
      <c r="I63" s="16"/>
      <c r="J63" s="122"/>
      <c r="K63" s="10"/>
      <c r="L63" s="10"/>
      <c r="O63" s="17"/>
    </row>
    <row r="64" spans="1:15" s="11" customFormat="1" ht="16.5" x14ac:dyDescent="0.25">
      <c r="A64" s="272" t="s">
        <v>288</v>
      </c>
      <c r="B64" s="272"/>
      <c r="C64" s="272"/>
      <c r="D64" s="272"/>
      <c r="E64" s="272"/>
      <c r="F64" s="272"/>
      <c r="G64" s="272"/>
      <c r="H64" s="272"/>
      <c r="I64" s="272"/>
      <c r="J64" s="272"/>
      <c r="K64" s="10"/>
      <c r="L64" s="10"/>
      <c r="O64" s="17"/>
    </row>
    <row r="65" spans="1:22" s="11" customFormat="1" ht="16.5" x14ac:dyDescent="0.25">
      <c r="A65" s="281" t="s">
        <v>289</v>
      </c>
      <c r="B65" s="281"/>
      <c r="C65" s="281"/>
      <c r="D65" s="281"/>
      <c r="E65" s="281"/>
      <c r="F65" s="281"/>
      <c r="G65" s="281"/>
      <c r="H65" s="281"/>
      <c r="I65" s="281"/>
      <c r="J65" s="281"/>
      <c r="K65" s="10"/>
      <c r="L65" s="10"/>
      <c r="O65" s="17"/>
    </row>
    <row r="66" spans="1:22" s="11" customFormat="1" ht="45" customHeight="1" x14ac:dyDescent="0.25">
      <c r="A66" s="156" t="s">
        <v>1</v>
      </c>
      <c r="B66" s="156" t="s">
        <v>35</v>
      </c>
      <c r="C66" s="157" t="s">
        <v>2</v>
      </c>
      <c r="D66" s="158" t="s">
        <v>54</v>
      </c>
      <c r="E66" s="157" t="s">
        <v>3</v>
      </c>
      <c r="F66" s="157" t="s">
        <v>4</v>
      </c>
      <c r="G66" s="157" t="s">
        <v>5</v>
      </c>
      <c r="H66" s="160" t="s">
        <v>6</v>
      </c>
      <c r="I66" s="157" t="s">
        <v>36</v>
      </c>
      <c r="J66" s="159" t="s">
        <v>7</v>
      </c>
      <c r="K66" s="10"/>
      <c r="L66" s="10"/>
      <c r="O66" s="17"/>
    </row>
    <row r="67" spans="1:22" s="11" customFormat="1" x14ac:dyDescent="0.25">
      <c r="A67" s="234">
        <v>46</v>
      </c>
      <c r="B67" s="219">
        <v>40309975</v>
      </c>
      <c r="C67" s="210" t="s">
        <v>154</v>
      </c>
      <c r="D67" s="221" t="s">
        <v>126</v>
      </c>
      <c r="E67" s="212" t="s">
        <v>127</v>
      </c>
      <c r="F67" s="218" t="s">
        <v>112</v>
      </c>
      <c r="G67" s="13" t="s">
        <v>150</v>
      </c>
      <c r="H67" s="207" t="s">
        <v>217</v>
      </c>
      <c r="I67" s="223" t="s">
        <v>384</v>
      </c>
      <c r="J67" s="235">
        <v>9000</v>
      </c>
      <c r="K67" s="90"/>
      <c r="L67" s="10"/>
      <c r="N67" s="27"/>
      <c r="O67" s="28"/>
      <c r="P67" s="27"/>
      <c r="Q67" s="27"/>
      <c r="R67" s="27"/>
      <c r="S67" s="27"/>
      <c r="T67" s="27"/>
      <c r="U67" s="27"/>
      <c r="V67" s="27"/>
    </row>
    <row r="68" spans="1:22" s="11" customFormat="1" x14ac:dyDescent="0.25">
      <c r="A68" s="234">
        <v>47</v>
      </c>
      <c r="B68" s="219">
        <v>47433728</v>
      </c>
      <c r="C68" s="210" t="s">
        <v>148</v>
      </c>
      <c r="D68" s="221" t="s">
        <v>126</v>
      </c>
      <c r="E68" s="212" t="s">
        <v>127</v>
      </c>
      <c r="F68" s="218" t="s">
        <v>64</v>
      </c>
      <c r="G68" s="13" t="s">
        <v>150</v>
      </c>
      <c r="H68" s="207" t="s">
        <v>218</v>
      </c>
      <c r="I68" s="223" t="s">
        <v>349</v>
      </c>
      <c r="J68" s="235">
        <v>8000</v>
      </c>
      <c r="K68" s="10"/>
      <c r="L68" s="10"/>
      <c r="N68" s="27"/>
      <c r="O68" s="28"/>
      <c r="P68" s="27"/>
      <c r="Q68" s="27"/>
      <c r="R68" s="27"/>
      <c r="S68" s="27"/>
      <c r="T68" s="27"/>
      <c r="U68" s="27"/>
      <c r="V68" s="27"/>
    </row>
    <row r="69" spans="1:22" s="11" customFormat="1" x14ac:dyDescent="0.25">
      <c r="A69" s="234">
        <v>48</v>
      </c>
      <c r="B69" s="219">
        <v>84272538</v>
      </c>
      <c r="C69" s="210" t="s">
        <v>156</v>
      </c>
      <c r="D69" s="221" t="s">
        <v>126</v>
      </c>
      <c r="E69" s="212" t="s">
        <v>127</v>
      </c>
      <c r="F69" s="218" t="s">
        <v>71</v>
      </c>
      <c r="G69" s="13" t="s">
        <v>150</v>
      </c>
      <c r="H69" s="207" t="s">
        <v>218</v>
      </c>
      <c r="I69" s="223" t="s">
        <v>385</v>
      </c>
      <c r="J69" s="235">
        <v>6500</v>
      </c>
      <c r="K69" s="10"/>
      <c r="L69" s="10"/>
      <c r="N69" s="27"/>
      <c r="O69" s="28"/>
      <c r="P69" s="27"/>
      <c r="Q69" s="27"/>
      <c r="R69" s="27"/>
      <c r="S69" s="27"/>
      <c r="T69" s="27"/>
      <c r="U69" s="27"/>
      <c r="V69" s="27"/>
    </row>
    <row r="70" spans="1:22" s="11" customFormat="1" x14ac:dyDescent="0.25">
      <c r="A70" s="234">
        <v>49</v>
      </c>
      <c r="B70" s="219">
        <v>55111475</v>
      </c>
      <c r="C70" s="210" t="s">
        <v>153</v>
      </c>
      <c r="D70" s="221" t="s">
        <v>126</v>
      </c>
      <c r="E70" s="212" t="s">
        <v>127</v>
      </c>
      <c r="F70" s="218" t="s">
        <v>115</v>
      </c>
      <c r="G70" s="13" t="s">
        <v>150</v>
      </c>
      <c r="H70" s="207" t="s">
        <v>217</v>
      </c>
      <c r="I70" s="223" t="s">
        <v>382</v>
      </c>
      <c r="J70" s="235">
        <v>5000</v>
      </c>
      <c r="K70" s="10"/>
      <c r="L70" s="10"/>
      <c r="N70" s="27"/>
      <c r="O70" s="28"/>
      <c r="P70" s="27"/>
      <c r="Q70" s="27"/>
      <c r="R70" s="27"/>
      <c r="S70" s="27"/>
      <c r="T70" s="27"/>
      <c r="U70" s="27"/>
      <c r="V70" s="27"/>
    </row>
    <row r="71" spans="1:22" s="11" customFormat="1" x14ac:dyDescent="0.25">
      <c r="A71" s="234">
        <v>50</v>
      </c>
      <c r="B71" s="219">
        <v>37175890</v>
      </c>
      <c r="C71" s="210" t="s">
        <v>155</v>
      </c>
      <c r="D71" s="221" t="s">
        <v>126</v>
      </c>
      <c r="E71" s="212" t="s">
        <v>127</v>
      </c>
      <c r="F71" s="218" t="s">
        <v>78</v>
      </c>
      <c r="G71" s="13" t="s">
        <v>150</v>
      </c>
      <c r="H71" s="207" t="s">
        <v>149</v>
      </c>
      <c r="I71" s="223" t="s">
        <v>381</v>
      </c>
      <c r="J71" s="235">
        <v>4200</v>
      </c>
      <c r="K71" s="10"/>
      <c r="L71" s="10"/>
      <c r="N71" s="27"/>
      <c r="O71" s="28"/>
      <c r="P71" s="27"/>
      <c r="Q71" s="27"/>
      <c r="R71" s="27"/>
      <c r="S71" s="27"/>
      <c r="T71" s="27"/>
      <c r="U71" s="27"/>
      <c r="V71" s="27"/>
    </row>
    <row r="72" spans="1:22" s="11" customFormat="1" x14ac:dyDescent="0.25">
      <c r="A72" s="234">
        <v>51</v>
      </c>
      <c r="B72" s="219">
        <v>50469533</v>
      </c>
      <c r="C72" s="210" t="s">
        <v>152</v>
      </c>
      <c r="D72" s="221" t="s">
        <v>126</v>
      </c>
      <c r="E72" s="212" t="s">
        <v>127</v>
      </c>
      <c r="F72" s="218" t="s">
        <v>14</v>
      </c>
      <c r="G72" s="13" t="s">
        <v>150</v>
      </c>
      <c r="H72" s="207" t="s">
        <v>149</v>
      </c>
      <c r="I72" s="223" t="s">
        <v>350</v>
      </c>
      <c r="J72" s="235">
        <v>4000</v>
      </c>
      <c r="K72" s="10"/>
      <c r="L72" s="10">
        <f>700*9</f>
        <v>6300</v>
      </c>
      <c r="N72" s="27"/>
      <c r="O72" s="28"/>
      <c r="P72" s="27"/>
      <c r="Q72" s="27"/>
      <c r="R72" s="27"/>
      <c r="S72" s="27"/>
      <c r="T72" s="27"/>
      <c r="U72" s="27"/>
      <c r="V72" s="27"/>
    </row>
    <row r="73" spans="1:22" s="11" customFormat="1" x14ac:dyDescent="0.25">
      <c r="A73" s="234">
        <v>52</v>
      </c>
      <c r="B73" s="219">
        <v>90729757</v>
      </c>
      <c r="C73" s="210" t="s">
        <v>210</v>
      </c>
      <c r="D73" s="221" t="s">
        <v>126</v>
      </c>
      <c r="E73" s="212" t="s">
        <v>127</v>
      </c>
      <c r="F73" s="218" t="s">
        <v>117</v>
      </c>
      <c r="G73" s="13" t="s">
        <v>150</v>
      </c>
      <c r="H73" s="207" t="s">
        <v>218</v>
      </c>
      <c r="I73" s="223" t="s">
        <v>380</v>
      </c>
      <c r="J73" s="235">
        <v>3500</v>
      </c>
      <c r="K73" s="10"/>
      <c r="L73" s="10"/>
      <c r="N73" s="27"/>
      <c r="O73" s="28"/>
      <c r="P73" s="27"/>
      <c r="Q73" s="27"/>
      <c r="R73" s="27"/>
      <c r="S73" s="27"/>
      <c r="T73" s="27"/>
      <c r="U73" s="27"/>
      <c r="V73" s="27"/>
    </row>
    <row r="74" spans="1:22" s="11" customFormat="1" x14ac:dyDescent="0.25">
      <c r="A74" s="234">
        <v>53</v>
      </c>
      <c r="B74" s="219">
        <v>72483393</v>
      </c>
      <c r="C74" s="210" t="s">
        <v>151</v>
      </c>
      <c r="D74" s="221" t="s">
        <v>126</v>
      </c>
      <c r="E74" s="212" t="s">
        <v>127</v>
      </c>
      <c r="F74" s="218" t="s">
        <v>13</v>
      </c>
      <c r="G74" s="13" t="s">
        <v>150</v>
      </c>
      <c r="H74" s="207" t="s">
        <v>149</v>
      </c>
      <c r="I74" s="223" t="s">
        <v>381</v>
      </c>
      <c r="J74" s="235">
        <v>3200</v>
      </c>
      <c r="K74" s="10"/>
      <c r="L74" s="10"/>
      <c r="N74" s="27"/>
      <c r="O74" s="28"/>
      <c r="P74" s="27"/>
      <c r="Q74" s="27"/>
      <c r="R74" s="27"/>
      <c r="S74" s="27"/>
      <c r="T74" s="27"/>
      <c r="U74" s="27"/>
      <c r="V74" s="27"/>
    </row>
    <row r="75" spans="1:22" s="11" customFormat="1" ht="16.5" x14ac:dyDescent="0.25">
      <c r="A75" s="169"/>
      <c r="B75" s="147"/>
      <c r="C75" s="165"/>
      <c r="D75" s="101"/>
      <c r="E75" s="166"/>
      <c r="F75" s="167"/>
      <c r="G75" s="168"/>
      <c r="H75" s="286" t="s">
        <v>296</v>
      </c>
      <c r="I75" s="286"/>
      <c r="J75" s="179">
        <f>SUM(J67:J74)</f>
        <v>43400</v>
      </c>
      <c r="K75" s="10"/>
      <c r="L75" s="10"/>
      <c r="N75" s="27"/>
      <c r="O75" s="28"/>
      <c r="P75" s="27"/>
      <c r="Q75" s="27"/>
      <c r="R75" s="27"/>
      <c r="S75" s="27"/>
      <c r="T75" s="27"/>
      <c r="U75" s="27"/>
      <c r="V75" s="27"/>
    </row>
    <row r="76" spans="1:22" s="5" customFormat="1" ht="21.75" customHeight="1" x14ac:dyDescent="0.25">
      <c r="A76" s="148"/>
      <c r="L76" s="90"/>
      <c r="O76" s="5" t="s">
        <v>44</v>
      </c>
    </row>
    <row r="77" spans="1:22" s="5" customFormat="1" ht="21.75" customHeight="1" x14ac:dyDescent="0.25">
      <c r="A77" s="272" t="s">
        <v>293</v>
      </c>
      <c r="B77" s="272"/>
      <c r="C77" s="272"/>
      <c r="D77" s="272"/>
      <c r="E77" s="272"/>
      <c r="F77" s="272"/>
      <c r="G77" s="272"/>
      <c r="H77" s="272"/>
      <c r="I77" s="272"/>
      <c r="J77" s="272"/>
      <c r="L77" s="90"/>
    </row>
    <row r="78" spans="1:22" s="5" customFormat="1" ht="21.75" customHeight="1" x14ac:dyDescent="0.25">
      <c r="A78" s="281" t="s">
        <v>292</v>
      </c>
      <c r="B78" s="281"/>
      <c r="C78" s="281"/>
      <c r="D78" s="281"/>
      <c r="E78" s="281"/>
      <c r="F78" s="281"/>
      <c r="G78" s="281"/>
      <c r="H78" s="281"/>
      <c r="I78" s="281"/>
      <c r="J78" s="281"/>
      <c r="L78" s="90"/>
    </row>
    <row r="79" spans="1:22" s="5" customFormat="1" ht="21.75" customHeight="1" x14ac:dyDescent="0.25">
      <c r="A79" s="156" t="s">
        <v>1</v>
      </c>
      <c r="B79" s="156" t="s">
        <v>35</v>
      </c>
      <c r="C79" s="157" t="s">
        <v>2</v>
      </c>
      <c r="D79" s="158" t="s">
        <v>54</v>
      </c>
      <c r="E79" s="157" t="s">
        <v>3</v>
      </c>
      <c r="F79" s="157" t="s">
        <v>4</v>
      </c>
      <c r="G79" s="157" t="s">
        <v>5</v>
      </c>
      <c r="H79" s="160" t="s">
        <v>6</v>
      </c>
      <c r="I79" s="157" t="s">
        <v>36</v>
      </c>
      <c r="J79" s="159" t="s">
        <v>7</v>
      </c>
      <c r="K79" s="11"/>
      <c r="L79" s="90"/>
    </row>
    <row r="80" spans="1:22" s="5" customFormat="1" ht="16.5" x14ac:dyDescent="0.25">
      <c r="A80" s="87">
        <v>54</v>
      </c>
      <c r="B80" s="219">
        <v>18409466</v>
      </c>
      <c r="C80" s="210" t="s">
        <v>160</v>
      </c>
      <c r="D80" s="221" t="s">
        <v>126</v>
      </c>
      <c r="E80" s="212" t="s">
        <v>127</v>
      </c>
      <c r="F80" s="218" t="s">
        <v>63</v>
      </c>
      <c r="G80" s="13" t="s">
        <v>157</v>
      </c>
      <c r="H80" s="207" t="s">
        <v>218</v>
      </c>
      <c r="I80" s="223" t="s">
        <v>363</v>
      </c>
      <c r="J80" s="235">
        <v>9000</v>
      </c>
      <c r="K80" s="90"/>
      <c r="L80" s="90"/>
    </row>
    <row r="81" spans="1:15" s="5" customFormat="1" ht="16.5" x14ac:dyDescent="0.25">
      <c r="A81" s="87">
        <v>55</v>
      </c>
      <c r="B81" s="236">
        <v>57256365</v>
      </c>
      <c r="C81" s="210" t="s">
        <v>213</v>
      </c>
      <c r="D81" s="211" t="s">
        <v>126</v>
      </c>
      <c r="E81" s="212" t="s">
        <v>127</v>
      </c>
      <c r="F81" s="213" t="s">
        <v>116</v>
      </c>
      <c r="G81" s="13" t="s">
        <v>157</v>
      </c>
      <c r="H81" s="217" t="s">
        <v>220</v>
      </c>
      <c r="I81" s="223" t="s">
        <v>361</v>
      </c>
      <c r="J81" s="235">
        <v>5000</v>
      </c>
      <c r="K81" s="10"/>
      <c r="L81" s="90"/>
    </row>
    <row r="82" spans="1:15" s="5" customFormat="1" ht="16.5" x14ac:dyDescent="0.25">
      <c r="A82" s="87">
        <v>56</v>
      </c>
      <c r="B82" s="209">
        <v>5256364</v>
      </c>
      <c r="C82" s="210" t="s">
        <v>158</v>
      </c>
      <c r="D82" s="211" t="s">
        <v>126</v>
      </c>
      <c r="E82" s="212" t="s">
        <v>127</v>
      </c>
      <c r="F82" s="213" t="s">
        <v>23</v>
      </c>
      <c r="G82" s="13" t="s">
        <v>157</v>
      </c>
      <c r="H82" s="217" t="s">
        <v>221</v>
      </c>
      <c r="I82" s="223" t="s">
        <v>362</v>
      </c>
      <c r="J82" s="235">
        <v>5000</v>
      </c>
      <c r="K82" s="10"/>
      <c r="L82" s="90"/>
    </row>
    <row r="83" spans="1:15" s="5" customFormat="1" ht="16.5" x14ac:dyDescent="0.25">
      <c r="A83" s="87">
        <v>57</v>
      </c>
      <c r="B83" s="219">
        <v>41864050</v>
      </c>
      <c r="C83" s="210" t="s">
        <v>159</v>
      </c>
      <c r="D83" s="221" t="s">
        <v>126</v>
      </c>
      <c r="E83" s="212" t="s">
        <v>127</v>
      </c>
      <c r="F83" s="213" t="s">
        <v>118</v>
      </c>
      <c r="G83" s="13" t="s">
        <v>157</v>
      </c>
      <c r="H83" s="207" t="s">
        <v>149</v>
      </c>
      <c r="I83" s="223" t="s">
        <v>364</v>
      </c>
      <c r="J83" s="235">
        <v>3500</v>
      </c>
      <c r="K83" s="10"/>
      <c r="L83" s="90"/>
    </row>
    <row r="84" spans="1:15" s="5" customFormat="1" ht="16.5" x14ac:dyDescent="0.25">
      <c r="A84" s="148"/>
      <c r="H84" s="286" t="s">
        <v>297</v>
      </c>
      <c r="I84" s="286"/>
      <c r="J84" s="179">
        <f>SUM(J80:J83)</f>
        <v>22500</v>
      </c>
      <c r="L84" s="90"/>
    </row>
    <row r="85" spans="1:15" s="5" customFormat="1" ht="16.5" x14ac:dyDescent="0.25">
      <c r="A85" s="148"/>
      <c r="L85" s="90"/>
    </row>
    <row r="86" spans="1:15" s="5" customFormat="1" ht="21.75" customHeight="1" x14ac:dyDescent="0.25">
      <c r="A86" s="148"/>
      <c r="L86" s="90"/>
    </row>
    <row r="87" spans="1:15" s="5" customFormat="1" ht="21.75" customHeight="1" x14ac:dyDescent="0.25">
      <c r="A87" s="148"/>
      <c r="L87" s="90"/>
    </row>
    <row r="88" spans="1:15" s="5" customFormat="1" ht="16.5" x14ac:dyDescent="0.25">
      <c r="A88" s="272" t="s">
        <v>291</v>
      </c>
      <c r="B88" s="272"/>
      <c r="C88" s="272"/>
      <c r="D88" s="272"/>
      <c r="E88" s="272"/>
      <c r="F88" s="272"/>
      <c r="G88" s="272"/>
      <c r="H88" s="272"/>
      <c r="I88" s="272"/>
      <c r="J88" s="272"/>
      <c r="L88" s="90"/>
      <c r="N88" s="5" t="s">
        <v>40</v>
      </c>
      <c r="O88" s="7"/>
    </row>
    <row r="89" spans="1:15" s="5" customFormat="1" ht="15.75" customHeight="1" x14ac:dyDescent="0.25">
      <c r="A89" s="281" t="s">
        <v>290</v>
      </c>
      <c r="B89" s="281"/>
      <c r="C89" s="281"/>
      <c r="D89" s="281"/>
      <c r="E89" s="281"/>
      <c r="F89" s="281"/>
      <c r="G89" s="281"/>
      <c r="H89" s="281"/>
      <c r="I89" s="281"/>
      <c r="J89" s="281"/>
      <c r="L89" s="90"/>
      <c r="N89" s="5" t="s">
        <v>40</v>
      </c>
      <c r="O89" s="7"/>
    </row>
    <row r="90" spans="1:15" s="11" customFormat="1" ht="15.75" customHeight="1" x14ac:dyDescent="0.25">
      <c r="A90" s="156" t="s">
        <v>1</v>
      </c>
      <c r="B90" s="156" t="s">
        <v>35</v>
      </c>
      <c r="C90" s="157" t="s">
        <v>2</v>
      </c>
      <c r="D90" s="158" t="s">
        <v>54</v>
      </c>
      <c r="E90" s="157" t="s">
        <v>3</v>
      </c>
      <c r="F90" s="157" t="s">
        <v>4</v>
      </c>
      <c r="G90" s="157" t="s">
        <v>5</v>
      </c>
      <c r="H90" s="160" t="s">
        <v>6</v>
      </c>
      <c r="I90" s="157" t="s">
        <v>36</v>
      </c>
      <c r="J90" s="159" t="s">
        <v>7</v>
      </c>
      <c r="L90" s="10"/>
      <c r="N90" s="11" t="s">
        <v>40</v>
      </c>
      <c r="O90" s="12"/>
    </row>
    <row r="91" spans="1:15" s="11" customFormat="1" ht="15.75" customHeight="1" x14ac:dyDescent="0.25">
      <c r="A91" s="237">
        <v>58</v>
      </c>
      <c r="B91" s="219">
        <v>85457167</v>
      </c>
      <c r="C91" s="210" t="s">
        <v>202</v>
      </c>
      <c r="D91" s="221" t="s">
        <v>126</v>
      </c>
      <c r="E91" s="212" t="s">
        <v>127</v>
      </c>
      <c r="F91" s="218" t="s">
        <v>66</v>
      </c>
      <c r="G91" s="238" t="s">
        <v>16</v>
      </c>
      <c r="H91" s="207" t="s">
        <v>218</v>
      </c>
      <c r="I91" s="223" t="s">
        <v>342</v>
      </c>
      <c r="J91" s="235">
        <v>6000</v>
      </c>
      <c r="K91" s="10"/>
      <c r="L91" s="10"/>
      <c r="N91" s="11" t="s">
        <v>40</v>
      </c>
      <c r="O91" s="12">
        <v>43559</v>
      </c>
    </row>
    <row r="92" spans="1:15" s="5" customFormat="1" x14ac:dyDescent="0.25">
      <c r="A92" s="237">
        <v>59</v>
      </c>
      <c r="B92" s="219">
        <v>31586201</v>
      </c>
      <c r="C92" s="210" t="s">
        <v>201</v>
      </c>
      <c r="D92" s="221" t="s">
        <v>126</v>
      </c>
      <c r="E92" s="212" t="s">
        <v>127</v>
      </c>
      <c r="F92" s="218" t="s">
        <v>11</v>
      </c>
      <c r="G92" s="238" t="s">
        <v>16</v>
      </c>
      <c r="H92" s="207" t="s">
        <v>217</v>
      </c>
      <c r="I92" s="223" t="s">
        <v>344</v>
      </c>
      <c r="J92" s="235">
        <v>5000</v>
      </c>
      <c r="K92" s="90"/>
      <c r="L92" s="90"/>
      <c r="N92" s="5" t="s">
        <v>40</v>
      </c>
      <c r="O92" s="12"/>
    </row>
    <row r="93" spans="1:15" s="5" customFormat="1" x14ac:dyDescent="0.25">
      <c r="A93" s="237">
        <v>60</v>
      </c>
      <c r="B93" s="209">
        <v>12319570</v>
      </c>
      <c r="C93" s="210" t="s">
        <v>131</v>
      </c>
      <c r="D93" s="211" t="s">
        <v>126</v>
      </c>
      <c r="E93" s="212" t="s">
        <v>127</v>
      </c>
      <c r="F93" s="213" t="s">
        <v>17</v>
      </c>
      <c r="G93" s="239" t="s">
        <v>16</v>
      </c>
      <c r="H93" s="214" t="s">
        <v>243</v>
      </c>
      <c r="I93" s="215" t="s">
        <v>343</v>
      </c>
      <c r="J93" s="235">
        <v>10500</v>
      </c>
      <c r="K93" s="10"/>
      <c r="L93" s="98">
        <f t="shared" ref="L93:L95" si="1">+J93*10</f>
        <v>105000</v>
      </c>
      <c r="N93" s="5" t="s">
        <v>40</v>
      </c>
      <c r="O93" s="12"/>
    </row>
    <row r="94" spans="1:15" s="5" customFormat="1" x14ac:dyDescent="0.25">
      <c r="A94" s="237">
        <v>61</v>
      </c>
      <c r="B94" s="220">
        <v>24984825</v>
      </c>
      <c r="C94" s="220" t="s">
        <v>329</v>
      </c>
      <c r="D94" s="221" t="s">
        <v>346</v>
      </c>
      <c r="E94" s="222" t="s">
        <v>327</v>
      </c>
      <c r="F94" s="213" t="s">
        <v>323</v>
      </c>
      <c r="G94" s="238" t="s">
        <v>16</v>
      </c>
      <c r="H94" s="240" t="s">
        <v>175</v>
      </c>
      <c r="I94" s="241" t="s">
        <v>345</v>
      </c>
      <c r="J94" s="235">
        <v>8000</v>
      </c>
      <c r="K94" s="90"/>
      <c r="L94" s="202"/>
      <c r="N94" s="5" t="s">
        <v>40</v>
      </c>
      <c r="O94" s="7">
        <v>43897</v>
      </c>
    </row>
    <row r="95" spans="1:15" s="5" customFormat="1" ht="15.75" customHeight="1" x14ac:dyDescent="0.25">
      <c r="A95" s="237">
        <v>62</v>
      </c>
      <c r="B95" s="209">
        <v>56321538</v>
      </c>
      <c r="C95" s="210" t="s">
        <v>203</v>
      </c>
      <c r="D95" s="211" t="s">
        <v>126</v>
      </c>
      <c r="E95" s="212" t="s">
        <v>127</v>
      </c>
      <c r="F95" s="213" t="s">
        <v>102</v>
      </c>
      <c r="G95" s="239" t="s">
        <v>16</v>
      </c>
      <c r="H95" s="214" t="s">
        <v>175</v>
      </c>
      <c r="I95" s="215" t="s">
        <v>342</v>
      </c>
      <c r="J95" s="235">
        <v>8000</v>
      </c>
      <c r="K95" s="10"/>
      <c r="L95" s="98">
        <f t="shared" si="1"/>
        <v>80000</v>
      </c>
      <c r="N95" s="5" t="s">
        <v>40</v>
      </c>
      <c r="O95" s="12"/>
    </row>
    <row r="96" spans="1:15" s="5" customFormat="1" ht="15.75" customHeight="1" x14ac:dyDescent="0.25">
      <c r="A96" s="148"/>
      <c r="B96" s="170"/>
      <c r="C96" s="170"/>
      <c r="D96" s="170"/>
      <c r="E96" s="170"/>
      <c r="F96" s="170"/>
      <c r="G96" s="170"/>
      <c r="H96" s="284" t="s">
        <v>313</v>
      </c>
      <c r="I96" s="284"/>
      <c r="J96" s="176">
        <f>SUM(J91:J95)</f>
        <v>37500</v>
      </c>
      <c r="L96" s="90"/>
      <c r="N96" s="5" t="s">
        <v>40</v>
      </c>
      <c r="O96" s="12">
        <v>43470</v>
      </c>
    </row>
    <row r="97" spans="1:15" s="5" customFormat="1" ht="15.75" customHeight="1" x14ac:dyDescent="0.25">
      <c r="A97" s="148"/>
      <c r="B97" s="170"/>
      <c r="C97" s="170"/>
      <c r="D97" s="170"/>
      <c r="E97" s="170"/>
      <c r="F97" s="170"/>
      <c r="G97" s="170"/>
      <c r="H97" s="155"/>
      <c r="I97" s="155"/>
      <c r="J97" s="149"/>
      <c r="L97" s="90"/>
      <c r="O97" s="12"/>
    </row>
    <row r="98" spans="1:15" s="5" customFormat="1" ht="15.75" customHeight="1" x14ac:dyDescent="0.25">
      <c r="A98" s="148"/>
      <c r="B98" s="170"/>
      <c r="C98" s="170"/>
      <c r="D98" s="170"/>
      <c r="E98" s="170"/>
      <c r="F98" s="170"/>
      <c r="G98" s="170"/>
      <c r="H98" s="155"/>
      <c r="I98" s="155"/>
      <c r="J98" s="149"/>
      <c r="L98" s="90"/>
      <c r="O98" s="12"/>
    </row>
    <row r="99" spans="1:15" s="5" customFormat="1" ht="15.75" customHeight="1" x14ac:dyDescent="0.25">
      <c r="A99" s="148"/>
      <c r="B99" s="170"/>
      <c r="C99" s="170"/>
      <c r="D99" s="170"/>
      <c r="E99" s="170"/>
      <c r="F99" s="170"/>
      <c r="G99" s="170"/>
      <c r="H99" s="155"/>
      <c r="I99" s="155"/>
      <c r="J99" s="149"/>
      <c r="L99" s="90"/>
      <c r="O99" s="12"/>
    </row>
    <row r="100" spans="1:15" s="5" customFormat="1" ht="15.75" customHeight="1" x14ac:dyDescent="0.25">
      <c r="A100" s="272" t="s">
        <v>305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L100" s="90"/>
      <c r="O100" s="12"/>
    </row>
    <row r="101" spans="1:15" s="5" customFormat="1" ht="15.75" customHeight="1" x14ac:dyDescent="0.25">
      <c r="A101" s="281" t="s">
        <v>304</v>
      </c>
      <c r="B101" s="281"/>
      <c r="C101" s="281"/>
      <c r="D101" s="281"/>
      <c r="E101" s="281"/>
      <c r="F101" s="281"/>
      <c r="G101" s="281"/>
      <c r="H101" s="281"/>
      <c r="I101" s="281"/>
      <c r="J101" s="281"/>
      <c r="L101" s="90"/>
      <c r="O101" s="12"/>
    </row>
    <row r="102" spans="1:15" s="5" customFormat="1" ht="15.75" customHeight="1" x14ac:dyDescent="0.25">
      <c r="A102" s="156" t="s">
        <v>1</v>
      </c>
      <c r="B102" s="156" t="s">
        <v>35</v>
      </c>
      <c r="C102" s="157" t="s">
        <v>2</v>
      </c>
      <c r="D102" s="158" t="s">
        <v>54</v>
      </c>
      <c r="E102" s="157" t="s">
        <v>3</v>
      </c>
      <c r="F102" s="157" t="s">
        <v>4</v>
      </c>
      <c r="G102" s="157" t="s">
        <v>5</v>
      </c>
      <c r="H102" s="160" t="s">
        <v>6</v>
      </c>
      <c r="I102" s="157" t="s">
        <v>36</v>
      </c>
      <c r="J102" s="159" t="s">
        <v>7</v>
      </c>
      <c r="L102" s="90"/>
      <c r="O102" s="12"/>
    </row>
    <row r="103" spans="1:15" s="5" customFormat="1" ht="15.75" customHeight="1" x14ac:dyDescent="0.25">
      <c r="A103" s="87">
        <v>63</v>
      </c>
      <c r="B103" s="209">
        <v>41151186</v>
      </c>
      <c r="C103" s="210" t="s">
        <v>198</v>
      </c>
      <c r="D103" s="211" t="s">
        <v>126</v>
      </c>
      <c r="E103" s="212" t="s">
        <v>127</v>
      </c>
      <c r="F103" s="213" t="s">
        <v>73</v>
      </c>
      <c r="G103" s="115" t="s">
        <v>306</v>
      </c>
      <c r="H103" s="214" t="s">
        <v>224</v>
      </c>
      <c r="I103" s="215" t="s">
        <v>383</v>
      </c>
      <c r="J103" s="235">
        <v>4000</v>
      </c>
      <c r="L103" s="90"/>
      <c r="O103" s="12"/>
    </row>
    <row r="104" spans="1:15" s="5" customFormat="1" ht="15.75" customHeight="1" x14ac:dyDescent="0.25">
      <c r="A104" s="87">
        <v>64</v>
      </c>
      <c r="B104" s="209">
        <v>77648064</v>
      </c>
      <c r="C104" s="210" t="s">
        <v>195</v>
      </c>
      <c r="D104" s="211" t="s">
        <v>126</v>
      </c>
      <c r="E104" s="212" t="s">
        <v>127</v>
      </c>
      <c r="F104" s="218" t="s">
        <v>83</v>
      </c>
      <c r="G104" s="115" t="s">
        <v>306</v>
      </c>
      <c r="H104" s="214" t="s">
        <v>224</v>
      </c>
      <c r="I104" s="215" t="s">
        <v>333</v>
      </c>
      <c r="J104" s="235">
        <v>4000</v>
      </c>
      <c r="L104" s="90"/>
      <c r="O104" s="12"/>
    </row>
    <row r="105" spans="1:15" s="5" customFormat="1" ht="15.75" customHeight="1" x14ac:dyDescent="0.25">
      <c r="A105" s="148"/>
      <c r="B105" s="242"/>
      <c r="C105" s="242"/>
      <c r="D105" s="242"/>
      <c r="E105" s="242"/>
      <c r="F105" s="242"/>
      <c r="G105" s="242"/>
      <c r="H105" s="282" t="s">
        <v>307</v>
      </c>
      <c r="I105" s="282"/>
      <c r="J105" s="243">
        <f>SUM(J103:J104)</f>
        <v>8000</v>
      </c>
      <c r="L105" s="90"/>
      <c r="O105" s="12"/>
    </row>
    <row r="106" spans="1:15" s="5" customFormat="1" ht="15.75" customHeight="1" x14ac:dyDescent="0.25">
      <c r="A106" s="148"/>
      <c r="B106" s="170"/>
      <c r="C106" s="170"/>
      <c r="D106" s="170"/>
      <c r="E106" s="170"/>
      <c r="F106" s="170"/>
      <c r="G106" s="170"/>
      <c r="H106" s="155"/>
      <c r="I106" s="155"/>
      <c r="J106" s="149"/>
      <c r="L106" s="90"/>
      <c r="O106" s="12"/>
    </row>
    <row r="107" spans="1:15" s="11" customFormat="1" ht="15.75" customHeight="1" x14ac:dyDescent="0.25">
      <c r="A107" s="148"/>
      <c r="B107" s="170"/>
      <c r="C107" s="170"/>
      <c r="D107" s="170"/>
      <c r="E107" s="170"/>
      <c r="F107" s="170"/>
      <c r="G107" s="170"/>
      <c r="L107" s="10"/>
      <c r="N107" s="11" t="s">
        <v>40</v>
      </c>
      <c r="O107" s="12"/>
    </row>
    <row r="108" spans="1:15" s="11" customFormat="1" ht="15" customHeight="1" x14ac:dyDescent="0.25">
      <c r="A108" s="272" t="s">
        <v>295</v>
      </c>
      <c r="B108" s="272"/>
      <c r="C108" s="272"/>
      <c r="D108" s="272"/>
      <c r="E108" s="272"/>
      <c r="F108" s="272"/>
      <c r="G108" s="272"/>
      <c r="H108" s="272"/>
      <c r="I108" s="272"/>
      <c r="J108" s="272"/>
      <c r="L108" s="10"/>
      <c r="N108" s="11" t="s">
        <v>40</v>
      </c>
      <c r="O108" s="12"/>
    </row>
    <row r="109" spans="1:15" s="5" customFormat="1" ht="15.75" customHeight="1" x14ac:dyDescent="0.25">
      <c r="A109" s="281" t="s">
        <v>294</v>
      </c>
      <c r="B109" s="281"/>
      <c r="C109" s="281"/>
      <c r="D109" s="281"/>
      <c r="E109" s="281"/>
      <c r="F109" s="281"/>
      <c r="G109" s="281"/>
      <c r="H109" s="281"/>
      <c r="I109" s="281"/>
      <c r="J109" s="281"/>
      <c r="L109" s="90"/>
      <c r="N109" s="5" t="s">
        <v>40</v>
      </c>
      <c r="O109" s="12"/>
    </row>
    <row r="110" spans="1:15" s="11" customFormat="1" ht="15.75" customHeight="1" x14ac:dyDescent="0.25">
      <c r="A110" s="156" t="s">
        <v>1</v>
      </c>
      <c r="B110" s="156" t="s">
        <v>35</v>
      </c>
      <c r="C110" s="157" t="s">
        <v>2</v>
      </c>
      <c r="D110" s="158" t="s">
        <v>54</v>
      </c>
      <c r="E110" s="157" t="s">
        <v>3</v>
      </c>
      <c r="F110" s="157" t="s">
        <v>4</v>
      </c>
      <c r="G110" s="157" t="s">
        <v>5</v>
      </c>
      <c r="H110" s="160" t="s">
        <v>6</v>
      </c>
      <c r="I110" s="157" t="s">
        <v>36</v>
      </c>
      <c r="J110" s="159" t="s">
        <v>7</v>
      </c>
      <c r="L110" s="10"/>
      <c r="N110" s="11" t="s">
        <v>40</v>
      </c>
      <c r="O110" s="12"/>
    </row>
    <row r="111" spans="1:15" s="5" customFormat="1" ht="15.75" customHeight="1" x14ac:dyDescent="0.25">
      <c r="A111" s="237">
        <v>65</v>
      </c>
      <c r="B111" s="225">
        <v>78720362</v>
      </c>
      <c r="C111" s="220" t="s">
        <v>171</v>
      </c>
      <c r="D111" s="221" t="s">
        <v>126</v>
      </c>
      <c r="E111" s="222" t="s">
        <v>127</v>
      </c>
      <c r="F111" s="213" t="s">
        <v>121</v>
      </c>
      <c r="G111" s="207" t="s">
        <v>168</v>
      </c>
      <c r="H111" s="207" t="s">
        <v>230</v>
      </c>
      <c r="I111" s="222" t="s">
        <v>369</v>
      </c>
      <c r="J111" s="235">
        <v>5000</v>
      </c>
      <c r="K111" s="90"/>
      <c r="L111" s="202">
        <f t="shared" ref="L111:L114" si="2">+J111*10</f>
        <v>50000</v>
      </c>
      <c r="N111" s="5" t="s">
        <v>40</v>
      </c>
      <c r="O111" s="7"/>
    </row>
    <row r="112" spans="1:15" s="5" customFormat="1" ht="15.75" customHeight="1" x14ac:dyDescent="0.25">
      <c r="A112" s="237">
        <v>66</v>
      </c>
      <c r="B112" s="225">
        <v>51591553</v>
      </c>
      <c r="C112" s="220" t="s">
        <v>172</v>
      </c>
      <c r="D112" s="221" t="s">
        <v>126</v>
      </c>
      <c r="E112" s="222" t="s">
        <v>127</v>
      </c>
      <c r="F112" s="218" t="s">
        <v>12</v>
      </c>
      <c r="G112" s="207" t="s">
        <v>168</v>
      </c>
      <c r="H112" s="207" t="s">
        <v>231</v>
      </c>
      <c r="I112" s="222" t="s">
        <v>368</v>
      </c>
      <c r="J112" s="235">
        <v>5000</v>
      </c>
      <c r="K112" s="90"/>
      <c r="L112" s="202">
        <f t="shared" si="2"/>
        <v>50000</v>
      </c>
      <c r="N112" s="5" t="s">
        <v>40</v>
      </c>
      <c r="O112" s="7"/>
    </row>
    <row r="113" spans="1:23" s="11" customFormat="1" ht="15.75" customHeight="1" x14ac:dyDescent="0.25">
      <c r="A113" s="237">
        <v>67</v>
      </c>
      <c r="B113" s="244">
        <v>41524829</v>
      </c>
      <c r="C113" s="210" t="s">
        <v>170</v>
      </c>
      <c r="D113" s="211" t="s">
        <v>126</v>
      </c>
      <c r="E113" s="212" t="s">
        <v>127</v>
      </c>
      <c r="F113" s="218" t="s">
        <v>123</v>
      </c>
      <c r="G113" s="207" t="s">
        <v>168</v>
      </c>
      <c r="H113" s="217" t="s">
        <v>231</v>
      </c>
      <c r="I113" s="212" t="s">
        <v>366</v>
      </c>
      <c r="J113" s="235">
        <v>4200</v>
      </c>
      <c r="K113" s="10"/>
      <c r="L113" s="98">
        <f t="shared" si="2"/>
        <v>42000</v>
      </c>
      <c r="O113" s="12"/>
    </row>
    <row r="114" spans="1:23" s="11" customFormat="1" ht="15.75" customHeight="1" x14ac:dyDescent="0.25">
      <c r="A114" s="237">
        <v>68</v>
      </c>
      <c r="B114" s="244">
        <v>67151698</v>
      </c>
      <c r="C114" s="210" t="s">
        <v>169</v>
      </c>
      <c r="D114" s="211" t="s">
        <v>126</v>
      </c>
      <c r="E114" s="212" t="s">
        <v>127</v>
      </c>
      <c r="F114" s="218" t="s">
        <v>68</v>
      </c>
      <c r="G114" s="207" t="s">
        <v>168</v>
      </c>
      <c r="H114" s="217" t="s">
        <v>227</v>
      </c>
      <c r="I114" s="212" t="s">
        <v>367</v>
      </c>
      <c r="J114" s="235">
        <v>4000</v>
      </c>
      <c r="K114" s="10"/>
      <c r="L114" s="98">
        <f t="shared" si="2"/>
        <v>40000</v>
      </c>
      <c r="O114" s="12"/>
    </row>
    <row r="115" spans="1:23" s="11" customFormat="1" ht="15.75" customHeight="1" x14ac:dyDescent="0.25">
      <c r="A115" s="148"/>
      <c r="B115" s="170"/>
      <c r="C115" s="170"/>
      <c r="D115" s="170"/>
      <c r="E115" s="170"/>
      <c r="F115" s="170"/>
      <c r="G115" s="170"/>
      <c r="H115" s="284" t="s">
        <v>298</v>
      </c>
      <c r="I115" s="284"/>
      <c r="J115" s="178">
        <f>SUM(J111:J114)</f>
        <v>18200</v>
      </c>
      <c r="L115" s="10"/>
      <c r="O115" s="12"/>
    </row>
    <row r="116" spans="1:23" s="11" customFormat="1" ht="15.75" customHeight="1" x14ac:dyDescent="0.25">
      <c r="A116" s="148"/>
      <c r="B116" s="170"/>
      <c r="C116" s="170"/>
      <c r="D116" s="170"/>
      <c r="E116" s="170"/>
      <c r="F116" s="170"/>
      <c r="G116" s="170"/>
      <c r="L116" s="10"/>
      <c r="O116" s="12"/>
    </row>
    <row r="117" spans="1:23" s="11" customFormat="1" ht="16.5" x14ac:dyDescent="0.25">
      <c r="A117" s="29"/>
      <c r="B117" s="29"/>
      <c r="C117" s="30"/>
      <c r="D117" s="30"/>
      <c r="E117" s="31"/>
      <c r="F117" s="32"/>
      <c r="G117" s="32"/>
      <c r="H117" s="285"/>
      <c r="I117" s="285"/>
      <c r="J117" s="154"/>
      <c r="K117" s="10"/>
      <c r="L117" s="10"/>
      <c r="O117" s="12"/>
    </row>
    <row r="118" spans="1:23" s="11" customFormat="1" ht="16.5" x14ac:dyDescent="0.25">
      <c r="A118" s="29"/>
      <c r="B118" s="29"/>
      <c r="C118" s="30"/>
      <c r="D118" s="30"/>
      <c r="E118" s="31"/>
      <c r="F118" s="32"/>
      <c r="G118" s="32"/>
      <c r="H118" s="155"/>
      <c r="I118" s="155"/>
      <c r="J118" s="154"/>
      <c r="K118" s="10"/>
      <c r="L118" s="10"/>
      <c r="O118" s="12"/>
    </row>
    <row r="119" spans="1:23" s="11" customFormat="1" ht="20.25" x14ac:dyDescent="0.25">
      <c r="A119" s="278" t="s">
        <v>308</v>
      </c>
      <c r="B119" s="279"/>
      <c r="C119" s="279"/>
      <c r="D119" s="279"/>
      <c r="E119" s="279"/>
      <c r="F119" s="279"/>
      <c r="G119" s="279"/>
      <c r="H119" s="279"/>
      <c r="I119" s="279"/>
      <c r="J119" s="280"/>
      <c r="K119" s="10"/>
      <c r="L119" s="10"/>
      <c r="O119" s="12"/>
    </row>
    <row r="120" spans="1:23" s="11" customFormat="1" ht="16.5" x14ac:dyDescent="0.25">
      <c r="A120" s="273" t="s">
        <v>52</v>
      </c>
      <c r="B120" s="273"/>
      <c r="C120" s="273"/>
      <c r="D120" s="273"/>
      <c r="E120" s="273"/>
      <c r="F120" s="273"/>
      <c r="G120" s="273"/>
      <c r="H120" s="273"/>
      <c r="I120" s="273"/>
      <c r="J120" s="273"/>
      <c r="K120" s="10"/>
      <c r="L120" s="10"/>
      <c r="O120" s="12"/>
    </row>
    <row r="121" spans="1:23" s="11" customFormat="1" ht="16.5" x14ac:dyDescent="0.25">
      <c r="A121" s="29"/>
      <c r="B121" s="29"/>
      <c r="C121" s="30"/>
      <c r="D121" s="30"/>
      <c r="E121" s="31"/>
      <c r="F121" s="32"/>
      <c r="G121" s="32"/>
      <c r="H121" s="155"/>
      <c r="I121" s="155"/>
      <c r="J121" s="154"/>
      <c r="K121" s="10"/>
      <c r="L121" s="10"/>
      <c r="O121" s="12"/>
    </row>
    <row r="122" spans="1:23" s="11" customFormat="1" ht="16.5" x14ac:dyDescent="0.25">
      <c r="A122" s="29"/>
      <c r="B122" s="29"/>
      <c r="C122" s="30"/>
      <c r="D122" s="30"/>
      <c r="E122" s="31"/>
      <c r="F122" s="32"/>
      <c r="G122" s="32"/>
      <c r="H122" s="32"/>
      <c r="I122" s="32"/>
      <c r="J122" s="123"/>
      <c r="K122" s="10"/>
      <c r="L122" s="10"/>
      <c r="O122" s="12"/>
    </row>
    <row r="123" spans="1:23" s="11" customFormat="1" x14ac:dyDescent="0.25">
      <c r="A123" s="254" t="s">
        <v>314</v>
      </c>
      <c r="B123" s="254"/>
      <c r="C123" s="254"/>
      <c r="D123" s="254"/>
      <c r="E123" s="254"/>
      <c r="F123" s="254"/>
      <c r="G123" s="254"/>
      <c r="H123" s="254"/>
      <c r="I123" s="254"/>
      <c r="J123" s="254"/>
      <c r="K123" s="10"/>
      <c r="L123" s="10"/>
      <c r="O123" s="12"/>
    </row>
    <row r="124" spans="1:23" s="11" customFormat="1" ht="20.25" customHeight="1" x14ac:dyDescent="0.25">
      <c r="A124" s="253" t="s">
        <v>312</v>
      </c>
      <c r="B124" s="253"/>
      <c r="C124" s="253"/>
      <c r="D124" s="253"/>
      <c r="E124" s="253"/>
      <c r="F124" s="253"/>
      <c r="G124" s="253"/>
      <c r="H124" s="253"/>
      <c r="I124" s="253"/>
      <c r="J124" s="253"/>
      <c r="K124" s="26"/>
      <c r="L124" s="10"/>
      <c r="N124" s="40"/>
      <c r="O124" s="12"/>
      <c r="P124" s="40"/>
      <c r="Q124" s="40"/>
      <c r="R124" s="40"/>
      <c r="S124" s="40"/>
      <c r="T124" s="40"/>
      <c r="U124" s="40"/>
      <c r="V124" s="40"/>
      <c r="W124" s="40"/>
    </row>
    <row r="125" spans="1:23" s="11" customFormat="1" ht="27" customHeight="1" x14ac:dyDescent="0.25">
      <c r="A125" s="161" t="s">
        <v>1</v>
      </c>
      <c r="B125" s="161" t="s">
        <v>35</v>
      </c>
      <c r="C125" s="162" t="s">
        <v>2</v>
      </c>
      <c r="D125" s="163" t="s">
        <v>54</v>
      </c>
      <c r="E125" s="162" t="s">
        <v>3</v>
      </c>
      <c r="F125" s="162" t="s">
        <v>4</v>
      </c>
      <c r="G125" s="162" t="s">
        <v>5</v>
      </c>
      <c r="H125" s="160" t="s">
        <v>6</v>
      </c>
      <c r="I125" s="162" t="s">
        <v>36</v>
      </c>
      <c r="J125" s="164" t="s">
        <v>7</v>
      </c>
      <c r="K125" s="10"/>
      <c r="L125" s="10"/>
      <c r="O125" s="12"/>
    </row>
    <row r="126" spans="1:23" s="11" customFormat="1" ht="15.75" customHeight="1" x14ac:dyDescent="0.25">
      <c r="A126" s="245">
        <v>69</v>
      </c>
      <c r="B126" s="244">
        <v>10202528</v>
      </c>
      <c r="C126" s="210" t="s">
        <v>178</v>
      </c>
      <c r="D126" s="211" t="s">
        <v>126</v>
      </c>
      <c r="E126" s="212" t="s">
        <v>127</v>
      </c>
      <c r="F126" s="213" t="s">
        <v>125</v>
      </c>
      <c r="G126" s="207" t="s">
        <v>257</v>
      </c>
      <c r="H126" s="115" t="s">
        <v>245</v>
      </c>
      <c r="I126" s="246" t="s">
        <v>375</v>
      </c>
      <c r="J126" s="235">
        <v>10000</v>
      </c>
      <c r="K126" s="10"/>
      <c r="L126" s="98">
        <f t="shared" ref="L126" si="3">+J126*10</f>
        <v>100000</v>
      </c>
      <c r="N126" s="11" t="s">
        <v>40</v>
      </c>
      <c r="O126" s="12">
        <v>43140</v>
      </c>
    </row>
    <row r="127" spans="1:23" s="11" customFormat="1" ht="15.75" customHeight="1" x14ac:dyDescent="0.25">
      <c r="A127" s="245">
        <v>70</v>
      </c>
      <c r="B127" s="244">
        <v>90082478</v>
      </c>
      <c r="C127" s="210" t="s">
        <v>176</v>
      </c>
      <c r="D127" s="211" t="s">
        <v>126</v>
      </c>
      <c r="E127" s="212" t="s">
        <v>127</v>
      </c>
      <c r="F127" s="218" t="s">
        <v>67</v>
      </c>
      <c r="G127" s="207" t="s">
        <v>257</v>
      </c>
      <c r="H127" s="217" t="s">
        <v>229</v>
      </c>
      <c r="I127" s="212" t="s">
        <v>366</v>
      </c>
      <c r="J127" s="235">
        <v>4000</v>
      </c>
      <c r="K127" s="10"/>
      <c r="L127" s="98"/>
      <c r="N127" s="11" t="s">
        <v>37</v>
      </c>
      <c r="O127" s="12"/>
      <c r="P127" s="11" t="s">
        <v>45</v>
      </c>
    </row>
    <row r="128" spans="1:23" s="5" customFormat="1" ht="15.75" customHeight="1" x14ac:dyDescent="0.25">
      <c r="A128" s="245">
        <v>71</v>
      </c>
      <c r="B128" s="225">
        <v>55019420</v>
      </c>
      <c r="C128" s="220" t="s">
        <v>326</v>
      </c>
      <c r="D128" s="221" t="s">
        <v>400</v>
      </c>
      <c r="E128" s="222" t="s">
        <v>325</v>
      </c>
      <c r="F128" s="218" t="s">
        <v>324</v>
      </c>
      <c r="G128" s="207" t="s">
        <v>9</v>
      </c>
      <c r="H128" s="13" t="s">
        <v>245</v>
      </c>
      <c r="I128" s="222" t="s">
        <v>398</v>
      </c>
      <c r="J128" s="235">
        <v>5806.45</v>
      </c>
      <c r="K128" s="90"/>
      <c r="L128" s="202"/>
      <c r="O128" s="7"/>
    </row>
    <row r="129" spans="1:22" s="11" customFormat="1" ht="16.5" customHeight="1" x14ac:dyDescent="0.25">
      <c r="A129" s="245">
        <v>72</v>
      </c>
      <c r="B129" s="244">
        <v>91456436</v>
      </c>
      <c r="C129" s="210" t="s">
        <v>147</v>
      </c>
      <c r="D129" s="211" t="s">
        <v>126</v>
      </c>
      <c r="E129" s="212" t="s">
        <v>127</v>
      </c>
      <c r="F129" s="218" t="s">
        <v>124</v>
      </c>
      <c r="G129" s="207" t="s">
        <v>9</v>
      </c>
      <c r="H129" s="217" t="s">
        <v>229</v>
      </c>
      <c r="I129" s="212" t="s">
        <v>356</v>
      </c>
      <c r="J129" s="235">
        <v>3200</v>
      </c>
      <c r="K129" s="10"/>
      <c r="L129" s="10">
        <f>800*9</f>
        <v>7200</v>
      </c>
      <c r="O129" s="12"/>
    </row>
    <row r="130" spans="1:22" s="11" customFormat="1" ht="16.5" customHeight="1" x14ac:dyDescent="0.25">
      <c r="A130" s="245">
        <v>73</v>
      </c>
      <c r="B130" s="219">
        <v>16930177</v>
      </c>
      <c r="C130" s="210" t="s">
        <v>179</v>
      </c>
      <c r="D130" s="221" t="s">
        <v>126</v>
      </c>
      <c r="E130" s="212" t="s">
        <v>127</v>
      </c>
      <c r="F130" s="218" t="s">
        <v>113</v>
      </c>
      <c r="G130" s="207" t="s">
        <v>257</v>
      </c>
      <c r="H130" s="207" t="s">
        <v>218</v>
      </c>
      <c r="I130" s="223" t="s">
        <v>335</v>
      </c>
      <c r="J130" s="235">
        <v>7500</v>
      </c>
      <c r="K130" s="10"/>
      <c r="L130" s="10">
        <f>+J130*10</f>
        <v>75000</v>
      </c>
      <c r="O130" s="12"/>
    </row>
    <row r="131" spans="1:22" s="11" customFormat="1" ht="16.5" customHeight="1" x14ac:dyDescent="0.25">
      <c r="A131" s="245">
        <v>74</v>
      </c>
      <c r="B131" s="219">
        <v>41864077</v>
      </c>
      <c r="C131" s="210" t="s">
        <v>177</v>
      </c>
      <c r="D131" s="221" t="s">
        <v>126</v>
      </c>
      <c r="E131" s="212" t="s">
        <v>127</v>
      </c>
      <c r="F131" s="218" t="s">
        <v>81</v>
      </c>
      <c r="G131" s="207" t="s">
        <v>257</v>
      </c>
      <c r="H131" s="207" t="s">
        <v>219</v>
      </c>
      <c r="I131" s="223" t="s">
        <v>374</v>
      </c>
      <c r="J131" s="235">
        <v>6000</v>
      </c>
      <c r="K131" s="10"/>
      <c r="L131" s="98">
        <f t="shared" ref="L131" si="4">+J131*10</f>
        <v>60000</v>
      </c>
      <c r="O131" s="12"/>
    </row>
    <row r="132" spans="1:22" s="5" customFormat="1" x14ac:dyDescent="0.25">
      <c r="A132" s="245">
        <v>75</v>
      </c>
      <c r="B132" s="219">
        <v>41348672</v>
      </c>
      <c r="C132" s="220" t="s">
        <v>328</v>
      </c>
      <c r="D132" s="221" t="s">
        <v>400</v>
      </c>
      <c r="E132" s="222" t="s">
        <v>327</v>
      </c>
      <c r="F132" s="247" t="s">
        <v>302</v>
      </c>
      <c r="G132" s="247" t="s">
        <v>303</v>
      </c>
      <c r="H132" s="13" t="s">
        <v>245</v>
      </c>
      <c r="I132" s="248" t="s">
        <v>399</v>
      </c>
      <c r="J132" s="249">
        <v>3870.97</v>
      </c>
      <c r="K132" s="90"/>
      <c r="L132" s="202"/>
      <c r="O132" s="7"/>
    </row>
    <row r="133" spans="1:22" s="11" customFormat="1" ht="15.75" customHeight="1" x14ac:dyDescent="0.25">
      <c r="A133" s="148"/>
      <c r="B133" s="170"/>
      <c r="C133" s="170"/>
      <c r="D133" s="170"/>
      <c r="E133" s="170"/>
      <c r="F133" s="170"/>
      <c r="G133" s="170"/>
      <c r="H133" s="284" t="s">
        <v>311</v>
      </c>
      <c r="I133" s="284"/>
      <c r="J133" s="176">
        <f>SUM(J126:J132)</f>
        <v>40377.42</v>
      </c>
      <c r="K133" s="10"/>
      <c r="L133" s="10"/>
      <c r="O133" s="12"/>
    </row>
    <row r="134" spans="1:22" s="11" customFormat="1" ht="15.75" customHeight="1" x14ac:dyDescent="0.25">
      <c r="A134" s="33"/>
      <c r="B134" s="33"/>
      <c r="C134" s="33"/>
      <c r="D134" s="33"/>
      <c r="E134" s="33"/>
      <c r="F134" s="33"/>
      <c r="G134" s="33"/>
      <c r="H134" s="16"/>
      <c r="I134" s="16"/>
      <c r="J134" s="122"/>
      <c r="K134" s="10"/>
      <c r="L134" s="10"/>
      <c r="O134" s="12"/>
    </row>
    <row r="135" spans="1:22" s="11" customFormat="1" ht="15.75" customHeight="1" x14ac:dyDescent="0.25">
      <c r="A135" s="278" t="s">
        <v>315</v>
      </c>
      <c r="B135" s="279"/>
      <c r="C135" s="279"/>
      <c r="D135" s="279"/>
      <c r="E135" s="279"/>
      <c r="F135" s="279"/>
      <c r="G135" s="279"/>
      <c r="H135" s="279"/>
      <c r="I135" s="279"/>
      <c r="J135" s="280"/>
      <c r="K135" s="10"/>
      <c r="L135" s="10"/>
      <c r="O135" s="12"/>
    </row>
    <row r="136" spans="1:22" s="11" customFormat="1" ht="15.75" customHeight="1" x14ac:dyDescent="0.25">
      <c r="A136" s="273" t="s">
        <v>51</v>
      </c>
      <c r="B136" s="273"/>
      <c r="C136" s="273"/>
      <c r="D136" s="273"/>
      <c r="E136" s="273"/>
      <c r="F136" s="273"/>
      <c r="G136" s="273"/>
      <c r="H136" s="273"/>
      <c r="I136" s="273"/>
      <c r="J136" s="273"/>
      <c r="K136" s="10"/>
      <c r="L136" s="10"/>
      <c r="O136" s="12"/>
    </row>
    <row r="137" spans="1:22" s="11" customFormat="1" ht="15.75" customHeight="1" x14ac:dyDescent="0.25">
      <c r="A137" s="33"/>
      <c r="B137" s="33"/>
      <c r="C137" s="33"/>
      <c r="D137" s="33"/>
      <c r="E137" s="33"/>
      <c r="F137" s="33"/>
      <c r="G137" s="33"/>
      <c r="H137" s="16"/>
      <c r="I137" s="16"/>
      <c r="J137" s="122"/>
      <c r="K137" s="10"/>
      <c r="L137" s="10"/>
      <c r="O137" s="12"/>
    </row>
    <row r="138" spans="1:22" s="11" customFormat="1" x14ac:dyDescent="0.25">
      <c r="A138" s="254" t="s">
        <v>309</v>
      </c>
      <c r="B138" s="254"/>
      <c r="C138" s="254"/>
      <c r="D138" s="254"/>
      <c r="E138" s="254"/>
      <c r="F138" s="254"/>
      <c r="G138" s="254"/>
      <c r="H138" s="254"/>
      <c r="I138" s="254"/>
      <c r="J138" s="254"/>
      <c r="K138" s="10"/>
      <c r="L138" s="10"/>
      <c r="O138" s="12"/>
    </row>
    <row r="139" spans="1:22" s="11" customFormat="1" x14ac:dyDescent="0.25">
      <c r="A139" s="253" t="s">
        <v>316</v>
      </c>
      <c r="B139" s="253"/>
      <c r="C139" s="253"/>
      <c r="D139" s="253"/>
      <c r="E139" s="253"/>
      <c r="F139" s="253"/>
      <c r="G139" s="253"/>
      <c r="H139" s="253"/>
      <c r="I139" s="253"/>
      <c r="J139" s="253"/>
      <c r="K139" s="26"/>
      <c r="L139" s="10"/>
      <c r="N139" s="40"/>
      <c r="O139" s="12"/>
      <c r="P139" s="40"/>
      <c r="Q139" s="40"/>
      <c r="R139" s="40"/>
      <c r="S139" s="40"/>
      <c r="T139" s="40"/>
      <c r="U139" s="40"/>
      <c r="V139" s="40"/>
    </row>
    <row r="140" spans="1:22" s="11" customFormat="1" ht="27" customHeight="1" x14ac:dyDescent="0.25">
      <c r="A140" s="161" t="s">
        <v>1</v>
      </c>
      <c r="B140" s="161" t="s">
        <v>35</v>
      </c>
      <c r="C140" s="162" t="s">
        <v>2</v>
      </c>
      <c r="D140" s="163" t="s">
        <v>54</v>
      </c>
      <c r="E140" s="162" t="s">
        <v>3</v>
      </c>
      <c r="F140" s="162" t="s">
        <v>4</v>
      </c>
      <c r="G140" s="162" t="s">
        <v>5</v>
      </c>
      <c r="H140" s="160" t="s">
        <v>6</v>
      </c>
      <c r="I140" s="162" t="s">
        <v>36</v>
      </c>
      <c r="J140" s="164" t="s">
        <v>7</v>
      </c>
      <c r="K140" s="10"/>
      <c r="L140" s="10"/>
      <c r="O140" s="12"/>
    </row>
    <row r="141" spans="1:22" s="11" customFormat="1" ht="19.5" customHeight="1" x14ac:dyDescent="0.25">
      <c r="A141" s="245">
        <v>76</v>
      </c>
      <c r="B141" s="219">
        <v>32921454</v>
      </c>
      <c r="C141" s="210" t="s">
        <v>165</v>
      </c>
      <c r="D141" s="221" t="s">
        <v>126</v>
      </c>
      <c r="E141" s="212" t="s">
        <v>127</v>
      </c>
      <c r="F141" s="213" t="s">
        <v>114</v>
      </c>
      <c r="G141" s="13" t="s">
        <v>15</v>
      </c>
      <c r="H141" s="207" t="s">
        <v>149</v>
      </c>
      <c r="I141" s="223" t="s">
        <v>370</v>
      </c>
      <c r="J141" s="235">
        <v>6500</v>
      </c>
      <c r="K141" s="90"/>
      <c r="L141" s="98">
        <f t="shared" ref="L141:L142" si="5">+J141*10</f>
        <v>65000</v>
      </c>
      <c r="O141" s="12"/>
    </row>
    <row r="142" spans="1:22" s="11" customFormat="1" ht="19.5" customHeight="1" x14ac:dyDescent="0.25">
      <c r="A142" s="245">
        <v>77</v>
      </c>
      <c r="B142" s="219">
        <v>74960997</v>
      </c>
      <c r="C142" s="210" t="s">
        <v>164</v>
      </c>
      <c r="D142" s="221" t="s">
        <v>126</v>
      </c>
      <c r="E142" s="212" t="s">
        <v>127</v>
      </c>
      <c r="F142" s="218" t="s">
        <v>80</v>
      </c>
      <c r="G142" s="13" t="s">
        <v>15</v>
      </c>
      <c r="H142" s="207" t="s">
        <v>222</v>
      </c>
      <c r="I142" s="223" t="s">
        <v>371</v>
      </c>
      <c r="J142" s="235">
        <v>5000</v>
      </c>
      <c r="K142" s="10"/>
      <c r="L142" s="98">
        <f t="shared" si="5"/>
        <v>50000</v>
      </c>
      <c r="O142" s="12"/>
    </row>
    <row r="143" spans="1:22" s="11" customFormat="1" ht="16.5" customHeight="1" x14ac:dyDescent="0.25">
      <c r="A143" s="245">
        <v>78</v>
      </c>
      <c r="B143" s="244">
        <v>9930825</v>
      </c>
      <c r="C143" s="210" t="s">
        <v>163</v>
      </c>
      <c r="D143" s="211" t="s">
        <v>126</v>
      </c>
      <c r="E143" s="212" t="s">
        <v>127</v>
      </c>
      <c r="F143" s="213" t="s">
        <v>85</v>
      </c>
      <c r="G143" s="13" t="s">
        <v>15</v>
      </c>
      <c r="H143" s="115" t="s">
        <v>245</v>
      </c>
      <c r="I143" s="246" t="s">
        <v>372</v>
      </c>
      <c r="J143" s="235">
        <v>12000</v>
      </c>
      <c r="K143" s="10"/>
      <c r="L143" s="10"/>
      <c r="N143" s="11" t="s">
        <v>40</v>
      </c>
      <c r="O143" s="12"/>
      <c r="P143" s="11">
        <v>152</v>
      </c>
    </row>
    <row r="144" spans="1:22" s="11" customFormat="1" ht="16.5" customHeight="1" x14ac:dyDescent="0.25">
      <c r="A144" s="245">
        <v>79</v>
      </c>
      <c r="B144" s="219">
        <v>15231054</v>
      </c>
      <c r="C144" s="220" t="s">
        <v>135</v>
      </c>
      <c r="D144" s="221" t="s">
        <v>126</v>
      </c>
      <c r="E144" s="222" t="s">
        <v>127</v>
      </c>
      <c r="F144" s="213" t="s">
        <v>119</v>
      </c>
      <c r="G144" s="13" t="s">
        <v>15</v>
      </c>
      <c r="H144" s="207" t="s">
        <v>149</v>
      </c>
      <c r="I144" s="223" t="s">
        <v>373</v>
      </c>
      <c r="J144" s="235">
        <v>3300</v>
      </c>
      <c r="K144" s="10"/>
      <c r="L144" s="10">
        <f>+J144*10</f>
        <v>33000</v>
      </c>
      <c r="O144" s="12"/>
    </row>
    <row r="145" spans="1:15" s="11" customFormat="1" ht="16.5" x14ac:dyDescent="0.25">
      <c r="A145" s="171"/>
      <c r="B145" s="171"/>
      <c r="C145" s="172"/>
      <c r="D145" s="172"/>
      <c r="E145" s="172"/>
      <c r="F145" s="172"/>
      <c r="G145" s="172"/>
      <c r="H145" s="284" t="s">
        <v>321</v>
      </c>
      <c r="I145" s="284"/>
      <c r="J145" s="177">
        <f>SUM(J141:J144)</f>
        <v>26800</v>
      </c>
      <c r="K145" s="10"/>
      <c r="L145" s="10"/>
      <c r="O145" s="12"/>
    </row>
    <row r="146" spans="1:15" s="11" customFormat="1" x14ac:dyDescent="0.25">
      <c r="A146" s="171"/>
      <c r="B146" s="171"/>
      <c r="C146" s="172"/>
      <c r="D146" s="172"/>
      <c r="E146" s="172"/>
      <c r="F146" s="172"/>
      <c r="G146" s="172"/>
      <c r="H146" s="173"/>
      <c r="I146" s="173"/>
      <c r="J146" s="122"/>
      <c r="K146" s="10"/>
      <c r="L146" s="10"/>
      <c r="O146" s="12"/>
    </row>
    <row r="147" spans="1:15" s="11" customFormat="1" x14ac:dyDescent="0.25">
      <c r="A147" s="171"/>
      <c r="B147" s="171"/>
      <c r="C147" s="172"/>
      <c r="D147" s="172"/>
      <c r="E147" s="172"/>
      <c r="F147" s="172"/>
      <c r="G147" s="172"/>
      <c r="H147" s="173"/>
      <c r="I147" s="173"/>
      <c r="J147" s="122"/>
      <c r="K147" s="10"/>
      <c r="L147" s="10"/>
      <c r="O147" s="12"/>
    </row>
    <row r="148" spans="1:15" s="11" customFormat="1" ht="18" x14ac:dyDescent="0.25">
      <c r="A148" s="45"/>
      <c r="B148" s="45"/>
      <c r="C148" s="46"/>
      <c r="D148" s="46"/>
      <c r="E148" s="46"/>
      <c r="F148" s="46"/>
      <c r="G148" s="48"/>
      <c r="H148" s="287" t="s">
        <v>41</v>
      </c>
      <c r="I148" s="287"/>
      <c r="J148" s="174">
        <f>+J53+J75+J84+J96+J105+J115+J133+J145</f>
        <v>526203.23</v>
      </c>
      <c r="K148" s="10"/>
      <c r="L148" s="10"/>
      <c r="O148" s="12"/>
    </row>
    <row r="149" spans="1:15" s="11" customFormat="1" ht="21" customHeight="1" x14ac:dyDescent="0.25">
      <c r="A149" s="45"/>
      <c r="B149" s="45"/>
      <c r="C149" s="46"/>
      <c r="D149" s="46"/>
      <c r="E149" s="46"/>
      <c r="F149" s="46"/>
      <c r="G149" s="48"/>
      <c r="H149" s="49"/>
      <c r="I149" s="49"/>
      <c r="J149" s="122"/>
      <c r="K149" s="10"/>
      <c r="L149" s="10"/>
      <c r="O149" s="12"/>
    </row>
    <row r="150" spans="1:15" s="11" customFormat="1" ht="21" customHeight="1" x14ac:dyDescent="0.25">
      <c r="A150" s="45"/>
      <c r="B150" s="45"/>
      <c r="C150" s="46"/>
      <c r="D150" s="46"/>
      <c r="E150" s="46"/>
      <c r="F150" s="46"/>
      <c r="G150" s="48"/>
      <c r="H150" s="49"/>
      <c r="I150" s="49"/>
      <c r="J150" s="122"/>
      <c r="K150" s="10"/>
      <c r="L150" s="10"/>
      <c r="O150" s="12"/>
    </row>
    <row r="151" spans="1:15" s="11" customFormat="1" ht="21" customHeight="1" x14ac:dyDescent="0.25">
      <c r="A151" s="45"/>
      <c r="B151" s="45"/>
      <c r="C151" s="46"/>
      <c r="D151" s="46"/>
      <c r="E151" s="46"/>
      <c r="F151" s="46"/>
      <c r="G151" s="48"/>
      <c r="H151" s="49"/>
      <c r="I151" s="49"/>
      <c r="J151" s="122"/>
      <c r="K151" s="10"/>
      <c r="L151" s="10"/>
      <c r="O151" s="12"/>
    </row>
    <row r="152" spans="1:15" s="11" customFormat="1" ht="21" customHeight="1" x14ac:dyDescent="0.25">
      <c r="A152" s="45"/>
      <c r="B152" s="45"/>
      <c r="C152" s="46"/>
      <c r="D152" s="46"/>
      <c r="E152" s="46"/>
      <c r="F152" s="46"/>
      <c r="G152" s="48"/>
      <c r="H152" s="49"/>
      <c r="I152" s="49"/>
      <c r="J152" s="122"/>
      <c r="K152" s="10"/>
      <c r="L152" s="10"/>
      <c r="O152" s="17"/>
    </row>
    <row r="153" spans="1:15" s="11" customFormat="1" ht="12.75" customHeight="1" x14ac:dyDescent="0.25">
      <c r="A153" s="45"/>
      <c r="B153" s="45"/>
      <c r="C153" s="46"/>
      <c r="D153" s="46"/>
      <c r="E153" s="46"/>
      <c r="F153" s="46"/>
      <c r="G153" s="48"/>
      <c r="H153" s="49"/>
      <c r="I153" s="16"/>
      <c r="J153" s="122"/>
      <c r="K153" s="10"/>
      <c r="L153" s="10"/>
      <c r="O153" s="17"/>
    </row>
    <row r="154" spans="1:15" s="11" customFormat="1" ht="15.75" customHeight="1" x14ac:dyDescent="0.25">
      <c r="A154" s="74" t="s">
        <v>18</v>
      </c>
      <c r="B154" s="111"/>
      <c r="C154" s="75"/>
      <c r="D154" s="75"/>
      <c r="E154" s="76" t="s">
        <v>19</v>
      </c>
      <c r="G154" s="76" t="s">
        <v>20</v>
      </c>
      <c r="H154" s="76"/>
      <c r="I154" s="77"/>
      <c r="J154" s="129"/>
      <c r="K154" s="10"/>
      <c r="L154" s="10"/>
      <c r="O154" s="17"/>
    </row>
    <row r="155" spans="1:15" s="11" customFormat="1" ht="16.5" x14ac:dyDescent="0.25">
      <c r="A155" s="78"/>
      <c r="B155" s="251" t="s">
        <v>84</v>
      </c>
      <c r="C155" s="251"/>
      <c r="D155" s="251"/>
      <c r="E155" s="79"/>
      <c r="F155" s="134" t="s">
        <v>58</v>
      </c>
      <c r="G155" s="79"/>
      <c r="H155" s="252" t="s">
        <v>56</v>
      </c>
      <c r="I155" s="252"/>
      <c r="J155" s="252"/>
      <c r="K155" s="79"/>
      <c r="L155" s="152"/>
      <c r="M155" s="17"/>
    </row>
    <row r="156" spans="1:15" s="11" customFormat="1" ht="16.5" x14ac:dyDescent="0.25">
      <c r="A156" s="78"/>
      <c r="B156" s="251" t="s">
        <v>38</v>
      </c>
      <c r="C156" s="251"/>
      <c r="D156" s="251"/>
      <c r="E156" s="79"/>
      <c r="F156" s="133" t="s">
        <v>34</v>
      </c>
      <c r="G156" s="79"/>
      <c r="H156" s="251" t="s">
        <v>21</v>
      </c>
      <c r="I156" s="251"/>
      <c r="J156" s="251"/>
      <c r="K156" s="81"/>
      <c r="L156" s="150"/>
    </row>
    <row r="157" spans="1:15" s="11" customFormat="1" ht="16.5" x14ac:dyDescent="0.25">
      <c r="A157" s="78"/>
      <c r="B157" s="251" t="s">
        <v>22</v>
      </c>
      <c r="C157" s="251"/>
      <c r="D157" s="251"/>
      <c r="E157" s="79"/>
      <c r="F157" s="133" t="s">
        <v>22</v>
      </c>
      <c r="G157" s="79"/>
      <c r="H157" s="251" t="s">
        <v>22</v>
      </c>
      <c r="I157" s="251"/>
      <c r="J157" s="251"/>
      <c r="K157" s="81"/>
      <c r="L157" s="150"/>
    </row>
    <row r="158" spans="1:15" s="11" customFormat="1" ht="16.5" x14ac:dyDescent="0.25">
      <c r="A158" s="10"/>
      <c r="B158" s="112"/>
      <c r="F158" s="17"/>
      <c r="I158" s="77"/>
      <c r="J158" s="130"/>
      <c r="K158" s="83"/>
      <c r="L158" s="153"/>
      <c r="M158" s="133"/>
      <c r="N158" s="84"/>
      <c r="O158" s="17"/>
    </row>
    <row r="159" spans="1:15" s="11" customFormat="1" x14ac:dyDescent="0.25">
      <c r="A159" s="10"/>
      <c r="B159" s="112"/>
      <c r="F159" s="17"/>
      <c r="I159" s="77"/>
      <c r="J159" s="130"/>
      <c r="L159" s="10"/>
    </row>
    <row r="160" spans="1:15" s="11" customFormat="1" x14ac:dyDescent="0.25">
      <c r="A160" s="63"/>
      <c r="B160" s="63"/>
      <c r="C160" s="85"/>
      <c r="D160" s="85"/>
      <c r="I160" s="77"/>
      <c r="J160" s="130"/>
      <c r="L160" s="10"/>
    </row>
    <row r="161" spans="1:15" s="11" customFormat="1" x14ac:dyDescent="0.25">
      <c r="A161" s="63"/>
      <c r="B161" s="63"/>
      <c r="C161" s="85"/>
      <c r="D161" s="85"/>
      <c r="I161" s="77"/>
      <c r="J161" s="130"/>
      <c r="K161" s="86"/>
      <c r="L161" s="10"/>
      <c r="O161" s="17"/>
    </row>
    <row r="162" spans="1:15" s="11" customFormat="1" x14ac:dyDescent="0.25">
      <c r="A162" s="63"/>
      <c r="B162" s="63"/>
      <c r="C162" s="85"/>
      <c r="D162" s="85"/>
      <c r="I162" s="77"/>
      <c r="J162" s="130"/>
      <c r="K162" s="86"/>
      <c r="L162" s="10"/>
      <c r="O162" s="17"/>
    </row>
    <row r="163" spans="1:15" s="11" customFormat="1" x14ac:dyDescent="0.25">
      <c r="A163" s="63"/>
      <c r="B163" s="63"/>
      <c r="C163" s="85"/>
      <c r="D163" s="85"/>
      <c r="I163" s="77"/>
      <c r="J163" s="130"/>
      <c r="K163" s="86"/>
      <c r="L163" s="10"/>
      <c r="O163" s="17"/>
    </row>
    <row r="164" spans="1:15" s="11" customFormat="1" x14ac:dyDescent="0.25">
      <c r="A164" s="63"/>
      <c r="B164" s="63"/>
      <c r="C164" s="85"/>
      <c r="D164" s="85"/>
      <c r="I164" s="77"/>
      <c r="J164" s="130"/>
      <c r="L164" s="10"/>
      <c r="O164" s="17"/>
    </row>
    <row r="165" spans="1:15" s="11" customFormat="1" x14ac:dyDescent="0.25">
      <c r="A165" s="63"/>
      <c r="B165" s="63"/>
      <c r="C165" s="85"/>
      <c r="D165" s="85"/>
      <c r="I165" s="77"/>
      <c r="J165" s="130"/>
      <c r="L165" s="10"/>
      <c r="O165" s="17"/>
    </row>
  </sheetData>
  <mergeCells count="41">
    <mergeCell ref="H133:I133"/>
    <mergeCell ref="A138:J138"/>
    <mergeCell ref="B157:D157"/>
    <mergeCell ref="H157:J157"/>
    <mergeCell ref="H145:I145"/>
    <mergeCell ref="H148:I148"/>
    <mergeCell ref="B155:D155"/>
    <mergeCell ref="H155:J155"/>
    <mergeCell ref="B156:D156"/>
    <mergeCell ref="H156:J156"/>
    <mergeCell ref="A139:J139"/>
    <mergeCell ref="A135:J135"/>
    <mergeCell ref="A136:J136"/>
    <mergeCell ref="A65:J65"/>
    <mergeCell ref="A88:J88"/>
    <mergeCell ref="A89:J89"/>
    <mergeCell ref="A77:J77"/>
    <mergeCell ref="A124:J124"/>
    <mergeCell ref="H117:I117"/>
    <mergeCell ref="A123:J123"/>
    <mergeCell ref="A108:J108"/>
    <mergeCell ref="A109:J109"/>
    <mergeCell ref="H75:I75"/>
    <mergeCell ref="H84:I84"/>
    <mergeCell ref="A120:J120"/>
    <mergeCell ref="A1:J1"/>
    <mergeCell ref="A2:J2"/>
    <mergeCell ref="A4:J4"/>
    <mergeCell ref="A5:J5"/>
    <mergeCell ref="A119:J119"/>
    <mergeCell ref="A100:J100"/>
    <mergeCell ref="A101:J101"/>
    <mergeCell ref="H105:I105"/>
    <mergeCell ref="H53:I53"/>
    <mergeCell ref="A6:J6"/>
    <mergeCell ref="A59:J59"/>
    <mergeCell ref="A78:J78"/>
    <mergeCell ref="H96:I96"/>
    <mergeCell ref="H115:I115"/>
    <mergeCell ref="A64:J64"/>
    <mergeCell ref="A60:J60"/>
  </mergeCells>
  <conditionalFormatting sqref="B125">
    <cfRule type="duplicateValues" dxfId="38" priority="29"/>
  </conditionalFormatting>
  <conditionalFormatting sqref="B140">
    <cfRule type="duplicateValues" dxfId="37" priority="28"/>
  </conditionalFormatting>
  <conditionalFormatting sqref="O1:O12 O14:O87 O91:O1048576">
    <cfRule type="timePeriod" dxfId="36" priority="27" timePeriod="thisMonth">
      <formula>AND(MONTH(O1)=MONTH(TODAY()),YEAR(O1)=YEAR(TODAY()))</formula>
    </cfRule>
  </conditionalFormatting>
  <conditionalFormatting sqref="L161:L1048576 L1:L6">
    <cfRule type="duplicateValues" dxfId="35" priority="32"/>
  </conditionalFormatting>
  <conditionalFormatting sqref="M91">
    <cfRule type="duplicateValues" dxfId="34" priority="23"/>
  </conditionalFormatting>
  <conditionalFormatting sqref="L91">
    <cfRule type="duplicateValues" dxfId="33" priority="24"/>
  </conditionalFormatting>
  <conditionalFormatting sqref="O90">
    <cfRule type="timePeriod" dxfId="32" priority="21" timePeriod="thisMonth">
      <formula>AND(MONTH(O90)=MONTH(TODAY()),YEAR(O90)=YEAR(TODAY()))</formula>
    </cfRule>
  </conditionalFormatting>
  <conditionalFormatting sqref="O88:O89">
    <cfRule type="timePeriod" dxfId="31" priority="20" timePeriod="thisMonth">
      <formula>AND(MONTH(O88)=MONTH(TODAY()),YEAR(O88)=YEAR(TODAY()))</formula>
    </cfRule>
  </conditionalFormatting>
  <conditionalFormatting sqref="O13">
    <cfRule type="timePeriod" dxfId="30" priority="17" timePeriod="thisMonth">
      <formula>AND(MONTH(O13)=MONTH(TODAY()),YEAR(O13)=YEAR(TODAY()))</formula>
    </cfRule>
  </conditionalFormatting>
  <conditionalFormatting sqref="M161:M1048576 M1:M12 M23 M14:M20 M26:M29 M92:M154 M53:M87">
    <cfRule type="duplicateValues" dxfId="29" priority="33"/>
  </conditionalFormatting>
  <conditionalFormatting sqref="B158:B159 L7:L12 L23 L14:L20 L133:L140 L26:L29 L92 L53:L87 L96:L110 L115:L125 L129:L130 L143:L154">
    <cfRule type="duplicateValues" dxfId="28" priority="34"/>
  </conditionalFormatting>
  <conditionalFormatting sqref="M88:M89">
    <cfRule type="duplicateValues" dxfId="27" priority="36"/>
  </conditionalFormatting>
  <conditionalFormatting sqref="L88:L89">
    <cfRule type="duplicateValues" dxfId="26" priority="37"/>
  </conditionalFormatting>
  <conditionalFormatting sqref="M24:M25 M21:M22">
    <cfRule type="duplicateValues" dxfId="25" priority="38"/>
  </conditionalFormatting>
  <conditionalFormatting sqref="L24:L25 L21:L22">
    <cfRule type="duplicateValues" dxfId="24" priority="39"/>
  </conditionalFormatting>
  <conditionalFormatting sqref="M13">
    <cfRule type="duplicateValues" dxfId="23" priority="41"/>
  </conditionalFormatting>
  <conditionalFormatting sqref="L13">
    <cfRule type="duplicateValues" dxfId="22" priority="42"/>
  </conditionalFormatting>
  <conditionalFormatting sqref="M90">
    <cfRule type="duplicateValues" dxfId="21" priority="43"/>
  </conditionalFormatting>
  <conditionalFormatting sqref="L90">
    <cfRule type="duplicateValues" dxfId="20" priority="44"/>
  </conditionalFormatting>
  <conditionalFormatting sqref="M30:M33">
    <cfRule type="duplicateValues" dxfId="19" priority="50"/>
  </conditionalFormatting>
  <conditionalFormatting sqref="L30:L33">
    <cfRule type="duplicateValues" dxfId="18" priority="51"/>
  </conditionalFormatting>
  <conditionalFormatting sqref="B160:B1048576 B3 B117:B118 B7:B36 B103:B104 B93 B126:B129 B111:B114 B48:B52 B61:B63 B143 B57:B58 B145:B153 B121:B122 B95">
    <cfRule type="duplicateValues" dxfId="17" priority="3180"/>
  </conditionalFormatting>
  <conditionalFormatting sqref="B66">
    <cfRule type="duplicateValues" dxfId="16" priority="3207"/>
  </conditionalFormatting>
  <conditionalFormatting sqref="B90">
    <cfRule type="duplicateValues" dxfId="15" priority="11"/>
  </conditionalFormatting>
  <conditionalFormatting sqref="B79">
    <cfRule type="duplicateValues" dxfId="14" priority="10"/>
  </conditionalFormatting>
  <conditionalFormatting sqref="B110">
    <cfRule type="duplicateValues" dxfId="13" priority="9"/>
  </conditionalFormatting>
  <conditionalFormatting sqref="M34:M52">
    <cfRule type="duplicateValues" dxfId="12" priority="3231"/>
  </conditionalFormatting>
  <conditionalFormatting sqref="L34:L52">
    <cfRule type="duplicateValues" dxfId="11" priority="3233"/>
  </conditionalFormatting>
  <conditionalFormatting sqref="L111:L114">
    <cfRule type="duplicateValues" dxfId="10" priority="7"/>
  </conditionalFormatting>
  <conditionalFormatting sqref="L126:L128">
    <cfRule type="duplicateValues" dxfId="9" priority="6"/>
  </conditionalFormatting>
  <conditionalFormatting sqref="L141:L142">
    <cfRule type="duplicateValues" dxfId="8" priority="4"/>
  </conditionalFormatting>
  <conditionalFormatting sqref="B102">
    <cfRule type="duplicateValues" dxfId="7" priority="2"/>
  </conditionalFormatting>
  <conditionalFormatting sqref="B53:B56">
    <cfRule type="duplicateValues" dxfId="6" priority="1"/>
  </conditionalFormatting>
  <conditionalFormatting sqref="L131:L132">
    <cfRule type="duplicateValues" dxfId="5" priority="3280"/>
  </conditionalFormatting>
  <conditionalFormatting sqref="B144 B141:B142 B80 B130:B132 B91:B92 B67:B75 B37:B47 B82:B83">
    <cfRule type="duplicateValues" dxfId="4" priority="3347"/>
  </conditionalFormatting>
  <conditionalFormatting sqref="L93:L95">
    <cfRule type="duplicateValues" dxfId="3" priority="3383"/>
  </conditionalFormatting>
  <hyperlinks>
    <hyperlink ref="A1:J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topLeftCell="A61" workbookViewId="0">
      <selection activeCell="F9" sqref="F9"/>
    </sheetView>
  </sheetViews>
  <sheetFormatPr baseColWidth="10" defaultRowHeight="15" x14ac:dyDescent="0.25"/>
  <cols>
    <col min="3" max="3" width="47.140625" customWidth="1"/>
    <col min="4" max="4" width="55" customWidth="1"/>
    <col min="5" max="5" width="36" customWidth="1"/>
  </cols>
  <sheetData>
    <row r="1" spans="1:5" ht="20.25" x14ac:dyDescent="0.25">
      <c r="A1" s="276" t="s">
        <v>47</v>
      </c>
      <c r="B1" s="277"/>
      <c r="C1" s="277"/>
      <c r="D1" s="277"/>
      <c r="E1" s="277"/>
    </row>
    <row r="2" spans="1:5" ht="20.25" x14ac:dyDescent="0.25">
      <c r="A2" s="267" t="s">
        <v>248</v>
      </c>
      <c r="B2" s="267"/>
      <c r="C2" s="267"/>
      <c r="D2" s="267"/>
      <c r="E2" s="267"/>
    </row>
    <row r="3" spans="1:5" ht="20.25" x14ac:dyDescent="0.25">
      <c r="A3" s="61"/>
      <c r="B3" s="61"/>
      <c r="C3" s="205"/>
      <c r="D3" s="205"/>
      <c r="E3" s="116"/>
    </row>
    <row r="4" spans="1:5" ht="16.5" x14ac:dyDescent="0.25">
      <c r="A4" s="156" t="s">
        <v>1</v>
      </c>
      <c r="B4" s="156" t="s">
        <v>35</v>
      </c>
      <c r="C4" s="206" t="s">
        <v>4</v>
      </c>
      <c r="D4" s="158" t="s">
        <v>6</v>
      </c>
      <c r="E4" s="159" t="s">
        <v>7</v>
      </c>
    </row>
    <row r="5" spans="1:5" ht="15.75" x14ac:dyDescent="0.25">
      <c r="A5" s="208">
        <v>1</v>
      </c>
      <c r="B5" s="209">
        <v>28525</v>
      </c>
      <c r="C5" s="213" t="s">
        <v>57</v>
      </c>
      <c r="D5" s="214" t="s">
        <v>241</v>
      </c>
      <c r="E5" s="216">
        <v>20000</v>
      </c>
    </row>
    <row r="6" spans="1:5" ht="15.75" x14ac:dyDescent="0.25">
      <c r="A6" s="208">
        <v>2</v>
      </c>
      <c r="B6" s="209">
        <v>7090730</v>
      </c>
      <c r="C6" s="213" t="s">
        <v>97</v>
      </c>
      <c r="D6" s="214" t="s">
        <v>175</v>
      </c>
      <c r="E6" s="216">
        <v>13000</v>
      </c>
    </row>
    <row r="7" spans="1:5" ht="15.75" x14ac:dyDescent="0.25">
      <c r="A7" s="208">
        <v>3</v>
      </c>
      <c r="B7" s="209">
        <v>26878380</v>
      </c>
      <c r="C7" s="213" t="s">
        <v>79</v>
      </c>
      <c r="D7" s="214" t="s">
        <v>175</v>
      </c>
      <c r="E7" s="216">
        <v>12000</v>
      </c>
    </row>
    <row r="8" spans="1:5" ht="15.75" x14ac:dyDescent="0.25">
      <c r="A8" s="208">
        <v>4</v>
      </c>
      <c r="B8" s="209">
        <v>36039551</v>
      </c>
      <c r="C8" s="213" t="s">
        <v>60</v>
      </c>
      <c r="D8" s="214" t="s">
        <v>242</v>
      </c>
      <c r="E8" s="216">
        <v>10500</v>
      </c>
    </row>
    <row r="9" spans="1:5" ht="15.75" x14ac:dyDescent="0.25">
      <c r="A9" s="208">
        <v>5</v>
      </c>
      <c r="B9" s="209">
        <v>23234741</v>
      </c>
      <c r="C9" s="213" t="s">
        <v>99</v>
      </c>
      <c r="D9" s="214" t="s">
        <v>244</v>
      </c>
      <c r="E9" s="216">
        <v>10500</v>
      </c>
    </row>
    <row r="10" spans="1:5" ht="15.75" x14ac:dyDescent="0.25">
      <c r="A10" s="208">
        <v>6</v>
      </c>
      <c r="B10" s="209">
        <v>36678902</v>
      </c>
      <c r="C10" s="213" t="s">
        <v>100</v>
      </c>
      <c r="D10" s="214" t="s">
        <v>175</v>
      </c>
      <c r="E10" s="216">
        <v>10000</v>
      </c>
    </row>
    <row r="11" spans="1:5" ht="15.75" x14ac:dyDescent="0.25">
      <c r="A11" s="208">
        <v>7</v>
      </c>
      <c r="B11" s="209">
        <v>35577312</v>
      </c>
      <c r="C11" s="213" t="s">
        <v>61</v>
      </c>
      <c r="D11" s="214" t="s">
        <v>246</v>
      </c>
      <c r="E11" s="216">
        <v>9500</v>
      </c>
    </row>
    <row r="12" spans="1:5" ht="15.75" x14ac:dyDescent="0.25">
      <c r="A12" s="208">
        <v>8</v>
      </c>
      <c r="B12" s="209">
        <v>3458326</v>
      </c>
      <c r="C12" s="213" t="s">
        <v>98</v>
      </c>
      <c r="D12" s="214" t="s">
        <v>175</v>
      </c>
      <c r="E12" s="216">
        <v>9500</v>
      </c>
    </row>
    <row r="13" spans="1:5" ht="15.75" x14ac:dyDescent="0.25">
      <c r="A13" s="208">
        <v>9</v>
      </c>
      <c r="B13" s="209">
        <v>38484943</v>
      </c>
      <c r="C13" s="213" t="s">
        <v>101</v>
      </c>
      <c r="D13" s="214" t="s">
        <v>247</v>
      </c>
      <c r="E13" s="216">
        <v>9000</v>
      </c>
    </row>
    <row r="14" spans="1:5" ht="15.75" x14ac:dyDescent="0.25">
      <c r="A14" s="208">
        <v>10</v>
      </c>
      <c r="B14" s="209">
        <v>49160141</v>
      </c>
      <c r="C14" s="218" t="s">
        <v>92</v>
      </c>
      <c r="D14" s="214" t="s">
        <v>175</v>
      </c>
      <c r="E14" s="216">
        <v>8000</v>
      </c>
    </row>
    <row r="15" spans="1:5" ht="15.75" x14ac:dyDescent="0.25">
      <c r="A15" s="208">
        <v>11</v>
      </c>
      <c r="B15" s="209">
        <v>63181045</v>
      </c>
      <c r="C15" s="213" t="s">
        <v>49</v>
      </c>
      <c r="D15" s="214" t="s">
        <v>217</v>
      </c>
      <c r="E15" s="216">
        <v>10000</v>
      </c>
    </row>
    <row r="16" spans="1:5" ht="15.75" x14ac:dyDescent="0.25">
      <c r="A16" s="208">
        <v>12</v>
      </c>
      <c r="B16" s="209">
        <v>60990996</v>
      </c>
      <c r="C16" s="213" t="s">
        <v>74</v>
      </c>
      <c r="D16" s="214" t="s">
        <v>223</v>
      </c>
      <c r="E16" s="216">
        <v>7000</v>
      </c>
    </row>
    <row r="17" spans="1:5" ht="15.75" x14ac:dyDescent="0.25">
      <c r="A17" s="208">
        <v>13</v>
      </c>
      <c r="B17" s="209">
        <v>40328252</v>
      </c>
      <c r="C17" s="213" t="s">
        <v>65</v>
      </c>
      <c r="D17" s="214" t="s">
        <v>217</v>
      </c>
      <c r="E17" s="216">
        <v>7000</v>
      </c>
    </row>
    <row r="18" spans="1:5" ht="15.75" x14ac:dyDescent="0.25">
      <c r="A18" s="208">
        <v>14</v>
      </c>
      <c r="B18" s="209">
        <v>74296760</v>
      </c>
      <c r="C18" s="218" t="s">
        <v>103</v>
      </c>
      <c r="D18" s="214" t="s">
        <v>224</v>
      </c>
      <c r="E18" s="216">
        <v>6500</v>
      </c>
    </row>
    <row r="19" spans="1:5" ht="15.75" x14ac:dyDescent="0.25">
      <c r="A19" s="208">
        <v>15</v>
      </c>
      <c r="B19" s="209">
        <v>82311196</v>
      </c>
      <c r="C19" s="213" t="s">
        <v>26</v>
      </c>
      <c r="D19" s="214" t="s">
        <v>224</v>
      </c>
      <c r="E19" s="216">
        <v>6500</v>
      </c>
    </row>
    <row r="20" spans="1:5" ht="15.75" x14ac:dyDescent="0.25">
      <c r="A20" s="208">
        <v>16</v>
      </c>
      <c r="B20" s="209">
        <v>26431610</v>
      </c>
      <c r="C20" s="213" t="s">
        <v>82</v>
      </c>
      <c r="D20" s="214" t="s">
        <v>224</v>
      </c>
      <c r="E20" s="216">
        <v>6000</v>
      </c>
    </row>
    <row r="21" spans="1:5" ht="15.75" x14ac:dyDescent="0.25">
      <c r="A21" s="208">
        <v>17</v>
      </c>
      <c r="B21" s="209">
        <v>25192914</v>
      </c>
      <c r="C21" s="218" t="s">
        <v>90</v>
      </c>
      <c r="D21" s="214" t="s">
        <v>225</v>
      </c>
      <c r="E21" s="216">
        <v>6000</v>
      </c>
    </row>
    <row r="22" spans="1:5" ht="15.75" x14ac:dyDescent="0.25">
      <c r="A22" s="208">
        <v>18</v>
      </c>
      <c r="B22" s="209">
        <v>89733983</v>
      </c>
      <c r="C22" s="218" t="s">
        <v>91</v>
      </c>
      <c r="D22" s="214" t="s">
        <v>223</v>
      </c>
      <c r="E22" s="216">
        <v>5500</v>
      </c>
    </row>
    <row r="23" spans="1:5" ht="15.75" x14ac:dyDescent="0.25">
      <c r="A23" s="208">
        <v>19</v>
      </c>
      <c r="B23" s="209">
        <v>79392008</v>
      </c>
      <c r="C23" s="218" t="s">
        <v>87</v>
      </c>
      <c r="D23" s="214" t="s">
        <v>224</v>
      </c>
      <c r="E23" s="216">
        <v>5000</v>
      </c>
    </row>
    <row r="24" spans="1:5" ht="15.75" x14ac:dyDescent="0.25">
      <c r="A24" s="208">
        <v>20</v>
      </c>
      <c r="B24" s="209">
        <v>54012996</v>
      </c>
      <c r="C24" s="218" t="s">
        <v>104</v>
      </c>
      <c r="D24" s="214" t="s">
        <v>224</v>
      </c>
      <c r="E24" s="216">
        <v>4500</v>
      </c>
    </row>
    <row r="25" spans="1:5" ht="15.75" x14ac:dyDescent="0.25">
      <c r="A25" s="208">
        <v>21</v>
      </c>
      <c r="B25" s="209">
        <v>4928954</v>
      </c>
      <c r="C25" s="218" t="s">
        <v>62</v>
      </c>
      <c r="D25" s="214" t="s">
        <v>225</v>
      </c>
      <c r="E25" s="216">
        <v>4500</v>
      </c>
    </row>
    <row r="26" spans="1:5" ht="15.75" x14ac:dyDescent="0.25">
      <c r="A26" s="208">
        <v>22</v>
      </c>
      <c r="B26" s="209">
        <v>7334060</v>
      </c>
      <c r="C26" s="218" t="s">
        <v>88</v>
      </c>
      <c r="D26" s="214" t="s">
        <v>226</v>
      </c>
      <c r="E26" s="216">
        <v>4000</v>
      </c>
    </row>
    <row r="27" spans="1:5" ht="15.75" x14ac:dyDescent="0.25">
      <c r="A27" s="208">
        <v>23</v>
      </c>
      <c r="B27" s="209">
        <v>45040680</v>
      </c>
      <c r="C27" s="213" t="s">
        <v>72</v>
      </c>
      <c r="D27" s="214" t="s">
        <v>217</v>
      </c>
      <c r="E27" s="216">
        <v>4000</v>
      </c>
    </row>
    <row r="28" spans="1:5" ht="15.75" x14ac:dyDescent="0.25">
      <c r="A28" s="208">
        <v>24</v>
      </c>
      <c r="B28" s="209">
        <v>69066000</v>
      </c>
      <c r="C28" s="213" t="s">
        <v>105</v>
      </c>
      <c r="D28" s="214" t="s">
        <v>227</v>
      </c>
      <c r="E28" s="216">
        <v>4000</v>
      </c>
    </row>
    <row r="29" spans="1:5" ht="15.75" x14ac:dyDescent="0.25">
      <c r="A29" s="208">
        <v>25</v>
      </c>
      <c r="B29" s="209">
        <v>27484734</v>
      </c>
      <c r="C29" s="218" t="s">
        <v>89</v>
      </c>
      <c r="D29" s="214" t="s">
        <v>228</v>
      </c>
      <c r="E29" s="216">
        <v>3500</v>
      </c>
    </row>
    <row r="30" spans="1:5" ht="15.75" x14ac:dyDescent="0.25">
      <c r="A30" s="208">
        <v>26</v>
      </c>
      <c r="B30" s="209">
        <v>95091211</v>
      </c>
      <c r="C30" s="218" t="s">
        <v>106</v>
      </c>
      <c r="D30" s="214" t="s">
        <v>227</v>
      </c>
      <c r="E30" s="216">
        <v>3500</v>
      </c>
    </row>
    <row r="31" spans="1:5" ht="15.75" x14ac:dyDescent="0.25">
      <c r="A31" s="208">
        <v>27</v>
      </c>
      <c r="B31" s="209">
        <v>87200767</v>
      </c>
      <c r="C31" s="218" t="s">
        <v>107</v>
      </c>
      <c r="D31" s="214" t="s">
        <v>217</v>
      </c>
      <c r="E31" s="216">
        <v>3200</v>
      </c>
    </row>
    <row r="32" spans="1:5" ht="15.75" x14ac:dyDescent="0.25">
      <c r="A32" s="208">
        <v>28</v>
      </c>
      <c r="B32" s="209" t="s">
        <v>214</v>
      </c>
      <c r="C32" s="218" t="s">
        <v>76</v>
      </c>
      <c r="D32" s="214" t="s">
        <v>240</v>
      </c>
      <c r="E32" s="216">
        <v>15000</v>
      </c>
    </row>
    <row r="33" spans="1:5" ht="15.75" x14ac:dyDescent="0.25">
      <c r="A33" s="208">
        <v>29</v>
      </c>
      <c r="B33" s="209">
        <v>18551665</v>
      </c>
      <c r="C33" s="218" t="s">
        <v>46</v>
      </c>
      <c r="D33" s="214" t="s">
        <v>216</v>
      </c>
      <c r="E33" s="216">
        <v>6500</v>
      </c>
    </row>
    <row r="34" spans="1:5" ht="15.75" x14ac:dyDescent="0.25">
      <c r="A34" s="208">
        <v>30</v>
      </c>
      <c r="B34" s="219">
        <v>11913444</v>
      </c>
      <c r="C34" s="218" t="s">
        <v>69</v>
      </c>
      <c r="D34" s="207" t="s">
        <v>232</v>
      </c>
      <c r="E34" s="216">
        <v>10000</v>
      </c>
    </row>
    <row r="35" spans="1:5" ht="15.75" x14ac:dyDescent="0.25">
      <c r="A35" s="208">
        <v>31</v>
      </c>
      <c r="B35" s="219">
        <v>65879279</v>
      </c>
      <c r="C35" s="218" t="s">
        <v>93</v>
      </c>
      <c r="D35" s="207" t="s">
        <v>234</v>
      </c>
      <c r="E35" s="216">
        <v>8000</v>
      </c>
    </row>
    <row r="36" spans="1:5" ht="15.75" x14ac:dyDescent="0.25">
      <c r="A36" s="208">
        <v>32</v>
      </c>
      <c r="B36" s="219">
        <v>66339200</v>
      </c>
      <c r="C36" s="218" t="s">
        <v>86</v>
      </c>
      <c r="D36" s="207" t="s">
        <v>235</v>
      </c>
      <c r="E36" s="216">
        <v>8000</v>
      </c>
    </row>
    <row r="37" spans="1:5" ht="15.75" x14ac:dyDescent="0.25">
      <c r="A37" s="208">
        <v>33</v>
      </c>
      <c r="B37" s="219">
        <v>823814445</v>
      </c>
      <c r="C37" s="218" t="s">
        <v>95</v>
      </c>
      <c r="D37" s="207" t="s">
        <v>233</v>
      </c>
      <c r="E37" s="216">
        <v>7000</v>
      </c>
    </row>
    <row r="38" spans="1:5" ht="15.75" x14ac:dyDescent="0.25">
      <c r="A38" s="208">
        <v>34</v>
      </c>
      <c r="B38" s="219">
        <v>844385936</v>
      </c>
      <c r="C38" s="218" t="s">
        <v>59</v>
      </c>
      <c r="D38" s="207" t="s">
        <v>236</v>
      </c>
      <c r="E38" s="216">
        <v>6000</v>
      </c>
    </row>
    <row r="39" spans="1:5" ht="15.75" x14ac:dyDescent="0.25">
      <c r="A39" s="208">
        <v>35</v>
      </c>
      <c r="B39" s="219">
        <v>62775103</v>
      </c>
      <c r="C39" s="218" t="s">
        <v>96</v>
      </c>
      <c r="D39" s="207" t="s">
        <v>237</v>
      </c>
      <c r="E39" s="216">
        <v>5500</v>
      </c>
    </row>
    <row r="40" spans="1:5" ht="15.75" x14ac:dyDescent="0.25">
      <c r="A40" s="208">
        <v>36</v>
      </c>
      <c r="B40" s="219">
        <v>80462421</v>
      </c>
      <c r="C40" s="213" t="s">
        <v>108</v>
      </c>
      <c r="D40" s="207" t="s">
        <v>217</v>
      </c>
      <c r="E40" s="216">
        <v>5500</v>
      </c>
    </row>
    <row r="41" spans="1:5" ht="15.75" x14ac:dyDescent="0.25">
      <c r="A41" s="208">
        <v>37</v>
      </c>
      <c r="B41" s="219">
        <v>68674511</v>
      </c>
      <c r="C41" s="218" t="s">
        <v>109</v>
      </c>
      <c r="D41" s="207" t="s">
        <v>238</v>
      </c>
      <c r="E41" s="216">
        <v>5500</v>
      </c>
    </row>
    <row r="42" spans="1:5" ht="15.75" x14ac:dyDescent="0.25">
      <c r="A42" s="208">
        <v>38</v>
      </c>
      <c r="B42" s="219">
        <v>12094277</v>
      </c>
      <c r="C42" s="218" t="s">
        <v>110</v>
      </c>
      <c r="D42" s="207" t="s">
        <v>217</v>
      </c>
      <c r="E42" s="216">
        <v>5500</v>
      </c>
    </row>
    <row r="43" spans="1:5" ht="15.75" x14ac:dyDescent="0.25">
      <c r="A43" s="208">
        <v>39</v>
      </c>
      <c r="B43" s="219">
        <v>44779321</v>
      </c>
      <c r="C43" s="218" t="s">
        <v>111</v>
      </c>
      <c r="D43" s="207" t="s">
        <v>239</v>
      </c>
      <c r="E43" s="216">
        <v>4000</v>
      </c>
    </row>
    <row r="44" spans="1:5" ht="15.75" x14ac:dyDescent="0.25">
      <c r="A44" s="208">
        <v>40</v>
      </c>
      <c r="B44" s="219">
        <v>53107306</v>
      </c>
      <c r="C44" s="213" t="s">
        <v>10</v>
      </c>
      <c r="D44" s="207" t="s">
        <v>221</v>
      </c>
      <c r="E44" s="216">
        <v>4500</v>
      </c>
    </row>
    <row r="45" spans="1:5" ht="15.75" x14ac:dyDescent="0.25">
      <c r="A45" s="208">
        <v>41</v>
      </c>
      <c r="B45" s="225">
        <v>23240733</v>
      </c>
      <c r="C45" s="218" t="s">
        <v>120</v>
      </c>
      <c r="D45" s="207" t="s">
        <v>229</v>
      </c>
      <c r="E45" s="216">
        <v>6000</v>
      </c>
    </row>
    <row r="46" spans="1:5" ht="15.75" x14ac:dyDescent="0.25">
      <c r="A46" s="208">
        <v>42</v>
      </c>
      <c r="B46" s="225">
        <v>1469568</v>
      </c>
      <c r="C46" s="218" t="s">
        <v>122</v>
      </c>
      <c r="D46" s="207" t="s">
        <v>224</v>
      </c>
      <c r="E46" s="216">
        <v>5000</v>
      </c>
    </row>
    <row r="47" spans="1:5" ht="15.75" x14ac:dyDescent="0.25">
      <c r="A47" s="208">
        <v>43</v>
      </c>
      <c r="B47" s="225">
        <v>34395725</v>
      </c>
      <c r="C47" s="224" t="s">
        <v>300</v>
      </c>
      <c r="D47" s="207" t="s">
        <v>402</v>
      </c>
      <c r="E47" s="216">
        <v>5500</v>
      </c>
    </row>
    <row r="48" spans="1:5" ht="15.75" x14ac:dyDescent="0.25">
      <c r="A48" s="208">
        <v>44</v>
      </c>
      <c r="B48" s="225">
        <v>99713241</v>
      </c>
      <c r="C48" s="224" t="s">
        <v>301</v>
      </c>
      <c r="D48" s="207" t="s">
        <v>403</v>
      </c>
      <c r="E48" s="216">
        <v>3225.81</v>
      </c>
    </row>
    <row r="49" spans="1:5" ht="15.75" x14ac:dyDescent="0.25">
      <c r="A49" s="208">
        <v>45</v>
      </c>
      <c r="B49" s="225">
        <v>916471</v>
      </c>
      <c r="C49" s="224" t="s">
        <v>317</v>
      </c>
      <c r="D49" s="207" t="s">
        <v>404</v>
      </c>
      <c r="E49" s="216">
        <v>16000</v>
      </c>
    </row>
    <row r="50" spans="1:5" ht="15.75" x14ac:dyDescent="0.25">
      <c r="A50" s="234">
        <v>46</v>
      </c>
      <c r="B50" s="219">
        <v>40309975</v>
      </c>
      <c r="C50" s="218" t="s">
        <v>112</v>
      </c>
      <c r="D50" s="207" t="s">
        <v>217</v>
      </c>
      <c r="E50" s="235">
        <v>9000</v>
      </c>
    </row>
    <row r="51" spans="1:5" ht="15.75" x14ac:dyDescent="0.25">
      <c r="A51" s="234">
        <v>47</v>
      </c>
      <c r="B51" s="219">
        <v>47433728</v>
      </c>
      <c r="C51" s="218" t="s">
        <v>64</v>
      </c>
      <c r="D51" s="207" t="s">
        <v>218</v>
      </c>
      <c r="E51" s="235">
        <v>8000</v>
      </c>
    </row>
    <row r="52" spans="1:5" ht="15.75" x14ac:dyDescent="0.25">
      <c r="A52" s="234">
        <v>48</v>
      </c>
      <c r="B52" s="219">
        <v>84272538</v>
      </c>
      <c r="C52" s="218" t="s">
        <v>71</v>
      </c>
      <c r="D52" s="207" t="s">
        <v>218</v>
      </c>
      <c r="E52" s="235">
        <v>6500</v>
      </c>
    </row>
    <row r="53" spans="1:5" ht="15.75" x14ac:dyDescent="0.25">
      <c r="A53" s="234">
        <v>49</v>
      </c>
      <c r="B53" s="219">
        <v>55111475</v>
      </c>
      <c r="C53" s="218" t="s">
        <v>115</v>
      </c>
      <c r="D53" s="207" t="s">
        <v>217</v>
      </c>
      <c r="E53" s="235">
        <v>5000</v>
      </c>
    </row>
    <row r="54" spans="1:5" ht="15.75" x14ac:dyDescent="0.25">
      <c r="A54" s="234">
        <v>50</v>
      </c>
      <c r="B54" s="219">
        <v>37175890</v>
      </c>
      <c r="C54" s="218" t="s">
        <v>78</v>
      </c>
      <c r="D54" s="207" t="s">
        <v>149</v>
      </c>
      <c r="E54" s="235">
        <v>4200</v>
      </c>
    </row>
    <row r="55" spans="1:5" ht="15.75" x14ac:dyDescent="0.25">
      <c r="A55" s="234">
        <v>51</v>
      </c>
      <c r="B55" s="219">
        <v>50469533</v>
      </c>
      <c r="C55" s="218" t="s">
        <v>14</v>
      </c>
      <c r="D55" s="207" t="s">
        <v>149</v>
      </c>
      <c r="E55" s="235">
        <v>4000</v>
      </c>
    </row>
    <row r="56" spans="1:5" ht="15.75" x14ac:dyDescent="0.25">
      <c r="A56" s="234">
        <v>52</v>
      </c>
      <c r="B56" s="219">
        <v>90729757</v>
      </c>
      <c r="C56" s="218" t="s">
        <v>117</v>
      </c>
      <c r="D56" s="207" t="s">
        <v>218</v>
      </c>
      <c r="E56" s="235">
        <v>3500</v>
      </c>
    </row>
    <row r="57" spans="1:5" ht="15.75" x14ac:dyDescent="0.25">
      <c r="A57" s="234">
        <v>53</v>
      </c>
      <c r="B57" s="219">
        <v>72483393</v>
      </c>
      <c r="C57" s="218" t="s">
        <v>13</v>
      </c>
      <c r="D57" s="207" t="s">
        <v>149</v>
      </c>
      <c r="E57" s="235">
        <v>3200</v>
      </c>
    </row>
    <row r="58" spans="1:5" ht="16.5" x14ac:dyDescent="0.25">
      <c r="A58" s="87">
        <v>54</v>
      </c>
      <c r="B58" s="219">
        <v>18409466</v>
      </c>
      <c r="C58" s="218" t="s">
        <v>63</v>
      </c>
      <c r="D58" s="207" t="s">
        <v>218</v>
      </c>
      <c r="E58" s="235">
        <v>9000</v>
      </c>
    </row>
    <row r="59" spans="1:5" ht="16.5" x14ac:dyDescent="0.25">
      <c r="A59" s="87">
        <v>55</v>
      </c>
      <c r="B59" s="236">
        <v>57256365</v>
      </c>
      <c r="C59" s="213" t="s">
        <v>116</v>
      </c>
      <c r="D59" s="217" t="s">
        <v>220</v>
      </c>
      <c r="E59" s="235">
        <v>5000</v>
      </c>
    </row>
    <row r="60" spans="1:5" ht="16.5" x14ac:dyDescent="0.25">
      <c r="A60" s="87">
        <v>56</v>
      </c>
      <c r="B60" s="209">
        <v>5256364</v>
      </c>
      <c r="C60" s="213" t="s">
        <v>23</v>
      </c>
      <c r="D60" s="217" t="s">
        <v>221</v>
      </c>
      <c r="E60" s="235">
        <v>5000</v>
      </c>
    </row>
    <row r="61" spans="1:5" ht="16.5" x14ac:dyDescent="0.25">
      <c r="A61" s="87">
        <v>57</v>
      </c>
      <c r="B61" s="219">
        <v>41864050</v>
      </c>
      <c r="C61" s="213" t="s">
        <v>118</v>
      </c>
      <c r="D61" s="207" t="s">
        <v>149</v>
      </c>
      <c r="E61" s="235">
        <v>3500</v>
      </c>
    </row>
    <row r="62" spans="1:5" ht="15.75" x14ac:dyDescent="0.25">
      <c r="A62" s="237">
        <v>58</v>
      </c>
      <c r="B62" s="219">
        <v>85457167</v>
      </c>
      <c r="C62" s="218" t="s">
        <v>66</v>
      </c>
      <c r="D62" s="207" t="s">
        <v>218</v>
      </c>
      <c r="E62" s="235">
        <v>6000</v>
      </c>
    </row>
    <row r="63" spans="1:5" ht="15.75" x14ac:dyDescent="0.25">
      <c r="A63" s="237">
        <v>59</v>
      </c>
      <c r="B63" s="219">
        <v>31586201</v>
      </c>
      <c r="C63" s="218" t="s">
        <v>11</v>
      </c>
      <c r="D63" s="207" t="s">
        <v>217</v>
      </c>
      <c r="E63" s="235">
        <v>5000</v>
      </c>
    </row>
    <row r="64" spans="1:5" ht="15.75" x14ac:dyDescent="0.25">
      <c r="A64" s="237">
        <v>60</v>
      </c>
      <c r="B64" s="209">
        <v>12319570</v>
      </c>
      <c r="C64" s="213" t="s">
        <v>17</v>
      </c>
      <c r="D64" s="214" t="s">
        <v>243</v>
      </c>
      <c r="E64" s="235">
        <v>10500</v>
      </c>
    </row>
    <row r="65" spans="1:5" ht="15.75" x14ac:dyDescent="0.25">
      <c r="A65" s="237">
        <v>61</v>
      </c>
      <c r="B65" s="220">
        <v>24984825</v>
      </c>
      <c r="C65" s="213" t="s">
        <v>323</v>
      </c>
      <c r="D65" s="240" t="s">
        <v>175</v>
      </c>
      <c r="E65" s="235">
        <v>8000</v>
      </c>
    </row>
    <row r="66" spans="1:5" ht="15.75" x14ac:dyDescent="0.25">
      <c r="A66" s="237">
        <v>62</v>
      </c>
      <c r="B66" s="209">
        <v>56321538</v>
      </c>
      <c r="C66" s="213" t="s">
        <v>102</v>
      </c>
      <c r="D66" s="214" t="s">
        <v>175</v>
      </c>
      <c r="E66" s="235">
        <v>8000</v>
      </c>
    </row>
    <row r="67" spans="1:5" ht="16.5" x14ac:dyDescent="0.25">
      <c r="A67" s="87">
        <v>63</v>
      </c>
      <c r="B67" s="209">
        <v>41151186</v>
      </c>
      <c r="C67" s="213" t="s">
        <v>73</v>
      </c>
      <c r="D67" s="214" t="s">
        <v>224</v>
      </c>
      <c r="E67" s="235">
        <v>4000</v>
      </c>
    </row>
    <row r="68" spans="1:5" ht="16.5" x14ac:dyDescent="0.25">
      <c r="A68" s="87">
        <v>64</v>
      </c>
      <c r="B68" s="209">
        <v>77648064</v>
      </c>
      <c r="C68" s="218" t="s">
        <v>83</v>
      </c>
      <c r="D68" s="214" t="s">
        <v>224</v>
      </c>
      <c r="E68" s="235">
        <v>4000</v>
      </c>
    </row>
    <row r="69" spans="1:5" ht="15.75" x14ac:dyDescent="0.25">
      <c r="A69" s="237">
        <v>65</v>
      </c>
      <c r="B69" s="225">
        <v>78720362</v>
      </c>
      <c r="C69" s="213" t="s">
        <v>121</v>
      </c>
      <c r="D69" s="207" t="s">
        <v>230</v>
      </c>
      <c r="E69" s="235">
        <v>5000</v>
      </c>
    </row>
    <row r="70" spans="1:5" ht="15.75" x14ac:dyDescent="0.25">
      <c r="A70" s="237">
        <v>66</v>
      </c>
      <c r="B70" s="225">
        <v>51591553</v>
      </c>
      <c r="C70" s="218" t="s">
        <v>12</v>
      </c>
      <c r="D70" s="207" t="s">
        <v>231</v>
      </c>
      <c r="E70" s="235">
        <v>5000</v>
      </c>
    </row>
    <row r="71" spans="1:5" ht="15.75" x14ac:dyDescent="0.25">
      <c r="A71" s="237">
        <v>67</v>
      </c>
      <c r="B71" s="244">
        <v>41524829</v>
      </c>
      <c r="C71" s="218" t="s">
        <v>123</v>
      </c>
      <c r="D71" s="217" t="s">
        <v>231</v>
      </c>
      <c r="E71" s="235">
        <v>4200</v>
      </c>
    </row>
    <row r="72" spans="1:5" ht="15.75" x14ac:dyDescent="0.25">
      <c r="A72" s="237">
        <v>68</v>
      </c>
      <c r="B72" s="244">
        <v>67151698</v>
      </c>
      <c r="C72" s="218" t="s">
        <v>68</v>
      </c>
      <c r="D72" s="217" t="s">
        <v>227</v>
      </c>
      <c r="E72" s="235">
        <v>4000</v>
      </c>
    </row>
    <row r="73" spans="1:5" ht="15.75" x14ac:dyDescent="0.25">
      <c r="A73" s="245">
        <v>69</v>
      </c>
      <c r="B73" s="244">
        <v>10202528</v>
      </c>
      <c r="C73" s="213" t="s">
        <v>125</v>
      </c>
      <c r="D73" s="115" t="s">
        <v>245</v>
      </c>
      <c r="E73" s="235">
        <v>10000</v>
      </c>
    </row>
    <row r="74" spans="1:5" ht="15.75" x14ac:dyDescent="0.25">
      <c r="A74" s="245">
        <v>70</v>
      </c>
      <c r="B74" s="244">
        <v>90082478</v>
      </c>
      <c r="C74" s="218" t="s">
        <v>67</v>
      </c>
      <c r="D74" s="217" t="s">
        <v>229</v>
      </c>
      <c r="E74" s="235">
        <v>4000</v>
      </c>
    </row>
    <row r="75" spans="1:5" ht="15.75" x14ac:dyDescent="0.25">
      <c r="A75" s="245">
        <v>71</v>
      </c>
      <c r="B75" s="225">
        <v>55019420</v>
      </c>
      <c r="C75" s="218" t="s">
        <v>324</v>
      </c>
      <c r="D75" s="13" t="s">
        <v>245</v>
      </c>
      <c r="E75" s="235">
        <v>5806.45</v>
      </c>
    </row>
    <row r="76" spans="1:5" ht="15.75" x14ac:dyDescent="0.25">
      <c r="A76" s="245">
        <v>72</v>
      </c>
      <c r="B76" s="244">
        <v>91456436</v>
      </c>
      <c r="C76" s="218" t="s">
        <v>124</v>
      </c>
      <c r="D76" s="217" t="s">
        <v>229</v>
      </c>
      <c r="E76" s="235">
        <v>3200</v>
      </c>
    </row>
    <row r="77" spans="1:5" ht="15.75" x14ac:dyDescent="0.25">
      <c r="A77" s="245">
        <v>73</v>
      </c>
      <c r="B77" s="219">
        <v>16930177</v>
      </c>
      <c r="C77" s="218" t="s">
        <v>113</v>
      </c>
      <c r="D77" s="207" t="s">
        <v>218</v>
      </c>
      <c r="E77" s="235">
        <v>7500</v>
      </c>
    </row>
    <row r="78" spans="1:5" ht="15.75" x14ac:dyDescent="0.25">
      <c r="A78" s="245">
        <v>74</v>
      </c>
      <c r="B78" s="219">
        <v>41864077</v>
      </c>
      <c r="C78" s="218" t="s">
        <v>81</v>
      </c>
      <c r="D78" s="207" t="s">
        <v>219</v>
      </c>
      <c r="E78" s="235">
        <v>6000</v>
      </c>
    </row>
    <row r="79" spans="1:5" ht="15.75" x14ac:dyDescent="0.25">
      <c r="A79" s="245">
        <v>75</v>
      </c>
      <c r="B79" s="219">
        <v>41348672</v>
      </c>
      <c r="C79" s="247" t="s">
        <v>302</v>
      </c>
      <c r="D79" s="13" t="s">
        <v>245</v>
      </c>
      <c r="E79" s="249">
        <v>3870.97</v>
      </c>
    </row>
    <row r="80" spans="1:5" ht="15.75" x14ac:dyDescent="0.25">
      <c r="A80" s="245">
        <v>76</v>
      </c>
      <c r="B80" s="219">
        <v>32921454</v>
      </c>
      <c r="C80" s="213" t="s">
        <v>114</v>
      </c>
      <c r="D80" s="207" t="s">
        <v>149</v>
      </c>
      <c r="E80" s="235">
        <v>6500</v>
      </c>
    </row>
    <row r="81" spans="1:5" ht="15.75" x14ac:dyDescent="0.25">
      <c r="A81" s="245">
        <v>77</v>
      </c>
      <c r="B81" s="219">
        <v>74960997</v>
      </c>
      <c r="C81" s="218" t="s">
        <v>80</v>
      </c>
      <c r="D81" s="207" t="s">
        <v>222</v>
      </c>
      <c r="E81" s="235">
        <v>5000</v>
      </c>
    </row>
    <row r="82" spans="1:5" ht="15.75" x14ac:dyDescent="0.25">
      <c r="A82" s="245">
        <v>78</v>
      </c>
      <c r="B82" s="244">
        <v>9930825</v>
      </c>
      <c r="C82" s="213" t="s">
        <v>85</v>
      </c>
      <c r="D82" s="115" t="s">
        <v>245</v>
      </c>
      <c r="E82" s="235">
        <v>12000</v>
      </c>
    </row>
    <row r="83" spans="1:5" ht="15.75" x14ac:dyDescent="0.25">
      <c r="A83" s="245">
        <v>79</v>
      </c>
      <c r="B83" s="219">
        <v>15231054</v>
      </c>
      <c r="C83" s="213" t="s">
        <v>119</v>
      </c>
      <c r="D83" s="207" t="s">
        <v>149</v>
      </c>
      <c r="E83" s="235">
        <v>3300</v>
      </c>
    </row>
  </sheetData>
  <mergeCells count="2">
    <mergeCell ref="A1:E1"/>
    <mergeCell ref="A2:E2"/>
  </mergeCells>
  <conditionalFormatting sqref="B83 B77:B81 B50:B58 B34:B44 B60:B63">
    <cfRule type="duplicateValues" dxfId="2" priority="10"/>
  </conditionalFormatting>
  <conditionalFormatting sqref="B82 B3:B33 B64 B45:B49 B66:B76">
    <cfRule type="duplicateValues" dxfId="1" priority="3384"/>
  </conditionalFormatting>
  <hyperlinks>
    <hyperlink ref="A1:E1" r:id="rId1" display="NOMINA 2017\NOMINA ENERO 2017\nomina enero.pdf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T4" sqref="T4:T21"/>
    </sheetView>
  </sheetViews>
  <sheetFormatPr baseColWidth="10" defaultRowHeight="15" x14ac:dyDescent="0.25"/>
  <cols>
    <col min="1" max="1" width="15.42578125" bestFit="1" customWidth="1"/>
    <col min="2" max="2" width="23" customWidth="1"/>
    <col min="3" max="3" width="15.28515625" customWidth="1"/>
    <col min="4" max="4" width="14.5703125" bestFit="1" customWidth="1"/>
    <col min="5" max="6" width="13" bestFit="1" customWidth="1"/>
    <col min="17" max="18" width="14.5703125" bestFit="1" customWidth="1"/>
    <col min="20" max="20" width="13" bestFit="1" customWidth="1"/>
  </cols>
  <sheetData>
    <row r="1" spans="1:20" s="1" customFormat="1" x14ac:dyDescent="0.25"/>
    <row r="2" spans="1:20" s="2" customFormat="1" x14ac:dyDescent="0.25">
      <c r="A2" s="138" t="s">
        <v>285</v>
      </c>
      <c r="B2" s="138" t="s">
        <v>270</v>
      </c>
      <c r="C2" s="138" t="s">
        <v>271</v>
      </c>
      <c r="D2" s="138" t="s">
        <v>272</v>
      </c>
      <c r="E2" s="138" t="s">
        <v>273</v>
      </c>
      <c r="F2" s="138" t="s">
        <v>274</v>
      </c>
      <c r="G2" s="138" t="s">
        <v>275</v>
      </c>
      <c r="H2" s="138" t="s">
        <v>276</v>
      </c>
      <c r="I2" s="138" t="s">
        <v>277</v>
      </c>
      <c r="J2" s="138" t="s">
        <v>278</v>
      </c>
      <c r="K2" s="138" t="s">
        <v>279</v>
      </c>
      <c r="L2" s="138" t="s">
        <v>280</v>
      </c>
      <c r="M2" s="138" t="s">
        <v>281</v>
      </c>
      <c r="N2" s="138" t="s">
        <v>282</v>
      </c>
      <c r="O2" s="138" t="s">
        <v>283</v>
      </c>
      <c r="P2" s="138" t="s">
        <v>284</v>
      </c>
      <c r="Q2" s="138" t="s">
        <v>286</v>
      </c>
      <c r="R2" s="2" t="s">
        <v>318</v>
      </c>
      <c r="S2" s="2" t="s">
        <v>319</v>
      </c>
      <c r="T2" s="2" t="s">
        <v>320</v>
      </c>
    </row>
    <row r="3" spans="1:20" x14ac:dyDescent="0.25">
      <c r="A3" s="288" t="s">
        <v>259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20" x14ac:dyDescent="0.25">
      <c r="A4" s="139" t="s">
        <v>255</v>
      </c>
      <c r="B4" s="143">
        <v>3159996</v>
      </c>
      <c r="C4" s="143"/>
      <c r="D4" s="143">
        <f>+B4+C4</f>
        <v>3159996</v>
      </c>
      <c r="E4" s="143">
        <v>259700</v>
      </c>
      <c r="F4" s="143">
        <v>250700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>
        <f>+D4-E4-F4-G4-H4-I4-J4-K4-L4-M4-N4-O4-P4</f>
        <v>2649596</v>
      </c>
      <c r="R4" s="145">
        <f>+'NOMINA-DESPUES'!J53*10-16000</f>
        <v>3278258.1</v>
      </c>
      <c r="S4">
        <f>1500*9</f>
        <v>13500</v>
      </c>
      <c r="T4" s="181">
        <f>+Q4-R4-S4</f>
        <v>-642162.10000000009</v>
      </c>
    </row>
    <row r="5" spans="1:20" s="2" customFormat="1" x14ac:dyDescent="0.25">
      <c r="A5" s="141" t="s">
        <v>264</v>
      </c>
      <c r="B5" s="144">
        <f>SUM(B4)</f>
        <v>3159996</v>
      </c>
      <c r="C5" s="144">
        <f t="shared" ref="C5:I5" si="0">SUM(C4)</f>
        <v>0</v>
      </c>
      <c r="D5" s="144">
        <f t="shared" si="0"/>
        <v>3159996</v>
      </c>
      <c r="E5" s="144">
        <f t="shared" si="0"/>
        <v>259700</v>
      </c>
      <c r="F5" s="144">
        <f t="shared" si="0"/>
        <v>250700</v>
      </c>
      <c r="G5" s="144">
        <f t="shared" si="0"/>
        <v>0</v>
      </c>
      <c r="H5" s="144">
        <f t="shared" si="0"/>
        <v>0</v>
      </c>
      <c r="I5" s="144">
        <f t="shared" si="0"/>
        <v>0</v>
      </c>
      <c r="J5" s="144"/>
      <c r="K5" s="144"/>
      <c r="L5" s="144"/>
      <c r="M5" s="144"/>
      <c r="N5" s="144"/>
      <c r="O5" s="144"/>
      <c r="P5" s="144"/>
      <c r="Q5" s="144"/>
    </row>
    <row r="6" spans="1:20" s="1" customFormat="1" x14ac:dyDescent="0.25"/>
    <row r="7" spans="1:20" x14ac:dyDescent="0.25">
      <c r="A7" s="288" t="s">
        <v>260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</row>
    <row r="8" spans="1:20" x14ac:dyDescent="0.25">
      <c r="A8" s="139" t="s">
        <v>252</v>
      </c>
      <c r="B8" s="140">
        <v>1112400</v>
      </c>
      <c r="C8" s="140">
        <v>-310996</v>
      </c>
      <c r="D8" s="143">
        <f>+B8+C8</f>
        <v>801404</v>
      </c>
      <c r="E8" s="143">
        <v>174700</v>
      </c>
      <c r="F8" s="143">
        <v>174700</v>
      </c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>
        <f t="shared" ref="Q8:Q12" si="1">+D8-E8-F8-G8-H8-I8-J8-K8-L8-M8-N8-O8-P8</f>
        <v>452004</v>
      </c>
      <c r="R8">
        <f>+'NOMINA-DESPUES'!J75*10</f>
        <v>434000</v>
      </c>
      <c r="S8">
        <f>700*9</f>
        <v>6300</v>
      </c>
      <c r="T8" s="181">
        <f t="shared" ref="T8:T12" si="2">+Q8-R8-S8</f>
        <v>11704</v>
      </c>
    </row>
    <row r="9" spans="1:20" x14ac:dyDescent="0.25">
      <c r="A9" s="139" t="s">
        <v>253</v>
      </c>
      <c r="B9" s="140">
        <v>645600</v>
      </c>
      <c r="C9" s="140">
        <v>-200000</v>
      </c>
      <c r="D9" s="143">
        <f t="shared" ref="D9:D12" si="3">+B9+C9</f>
        <v>445600</v>
      </c>
      <c r="E9" s="143">
        <v>0</v>
      </c>
      <c r="F9" s="143">
        <v>0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>
        <f t="shared" si="1"/>
        <v>445600</v>
      </c>
      <c r="R9">
        <f>+'NOMINA-DESPUES'!J84*10</f>
        <v>225000</v>
      </c>
      <c r="T9" s="181">
        <f t="shared" si="2"/>
        <v>220600</v>
      </c>
    </row>
    <row r="10" spans="1:20" x14ac:dyDescent="0.25">
      <c r="A10" s="139" t="s">
        <v>249</v>
      </c>
      <c r="B10" s="140">
        <v>510000</v>
      </c>
      <c r="C10" s="139"/>
      <c r="D10" s="143">
        <f t="shared" si="3"/>
        <v>510000</v>
      </c>
      <c r="E10" s="143">
        <v>0</v>
      </c>
      <c r="F10" s="143">
        <v>0</v>
      </c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>
        <f t="shared" si="1"/>
        <v>510000</v>
      </c>
      <c r="R10">
        <f>+'NOMINA-DESPUES'!J96*10</f>
        <v>375000</v>
      </c>
      <c r="T10" s="181">
        <f t="shared" si="2"/>
        <v>135000</v>
      </c>
    </row>
    <row r="11" spans="1:20" x14ac:dyDescent="0.25">
      <c r="A11" s="139" t="s">
        <v>250</v>
      </c>
      <c r="B11" s="140">
        <v>276000</v>
      </c>
      <c r="C11" s="139"/>
      <c r="D11" s="143">
        <f t="shared" si="3"/>
        <v>276000</v>
      </c>
      <c r="E11" s="143">
        <v>0</v>
      </c>
      <c r="F11" s="143"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>
        <f t="shared" si="1"/>
        <v>276000</v>
      </c>
      <c r="R11">
        <f>+'NOMINA-DESPUES'!J105*10</f>
        <v>80000</v>
      </c>
      <c r="T11" s="181">
        <f t="shared" si="2"/>
        <v>196000</v>
      </c>
    </row>
    <row r="12" spans="1:20" x14ac:dyDescent="0.25">
      <c r="A12" s="139" t="s">
        <v>251</v>
      </c>
      <c r="B12" s="140">
        <v>492000</v>
      </c>
      <c r="C12" s="139"/>
      <c r="D12" s="143">
        <f t="shared" si="3"/>
        <v>492000</v>
      </c>
      <c r="E12" s="143">
        <v>0</v>
      </c>
      <c r="F12" s="143"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>
        <f t="shared" si="1"/>
        <v>492000</v>
      </c>
      <c r="R12">
        <f>+'NOMINA-DESPUES'!J115*10</f>
        <v>182000</v>
      </c>
      <c r="T12" s="181">
        <f t="shared" si="2"/>
        <v>310000</v>
      </c>
    </row>
    <row r="13" spans="1:20" x14ac:dyDescent="0.25">
      <c r="A13" s="141" t="s">
        <v>265</v>
      </c>
      <c r="B13" s="142">
        <f>SUM(B8:B12)</f>
        <v>3036000</v>
      </c>
      <c r="C13" s="142">
        <f t="shared" ref="C13:I13" si="4">SUM(C8:C12)</f>
        <v>-510996</v>
      </c>
      <c r="D13" s="144">
        <f t="shared" si="4"/>
        <v>2525004</v>
      </c>
      <c r="E13" s="144">
        <f t="shared" si="4"/>
        <v>174700</v>
      </c>
      <c r="F13" s="144">
        <f t="shared" si="4"/>
        <v>174700</v>
      </c>
      <c r="G13" s="144">
        <f t="shared" si="4"/>
        <v>0</v>
      </c>
      <c r="H13" s="144">
        <f t="shared" si="4"/>
        <v>0</v>
      </c>
      <c r="I13" s="144">
        <f t="shared" si="4"/>
        <v>0</v>
      </c>
      <c r="J13" s="144">
        <f t="shared" ref="J13" si="5">SUM(J8:J12)</f>
        <v>0</v>
      </c>
      <c r="K13" s="144">
        <f t="shared" ref="K13" si="6">SUM(K8:K12)</f>
        <v>0</v>
      </c>
      <c r="L13" s="144">
        <f t="shared" ref="L13" si="7">SUM(L8:L12)</f>
        <v>0</v>
      </c>
      <c r="M13" s="144">
        <f t="shared" ref="M13" si="8">SUM(M8:M12)</f>
        <v>0</v>
      </c>
      <c r="N13" s="144">
        <f t="shared" ref="N13" si="9">SUM(N8:N12)</f>
        <v>0</v>
      </c>
      <c r="O13" s="144">
        <f t="shared" ref="O13" si="10">SUM(O8:O12)</f>
        <v>0</v>
      </c>
      <c r="P13" s="144">
        <f t="shared" ref="P13" si="11">SUM(P8:P12)</f>
        <v>0</v>
      </c>
      <c r="Q13" s="144">
        <f t="shared" ref="Q13" si="12">SUM(Q8:Q12)</f>
        <v>2175604</v>
      </c>
    </row>
    <row r="14" spans="1:20" s="1" customFormat="1" x14ac:dyDescent="0.25"/>
    <row r="15" spans="1:20" x14ac:dyDescent="0.25">
      <c r="A15" s="288" t="s">
        <v>266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</row>
    <row r="16" spans="1:20" x14ac:dyDescent="0.25">
      <c r="A16" s="139" t="s">
        <v>263</v>
      </c>
      <c r="B16" s="143">
        <v>384000</v>
      </c>
      <c r="C16" s="143"/>
      <c r="D16" s="143">
        <f t="shared" ref="D16:D17" si="13">+B16+C16</f>
        <v>384000</v>
      </c>
      <c r="E16" s="143">
        <v>36400</v>
      </c>
      <c r="F16" s="143">
        <v>36400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>
        <f t="shared" ref="Q16:Q17" si="14">+D16-E16-F16-G16-H16-I16-J16-K16-L16-M16-N16-O16-P16</f>
        <v>311200</v>
      </c>
      <c r="R16">
        <f>+'NOMINA-DESPUES'!J133*10</f>
        <v>403774.19999999995</v>
      </c>
      <c r="S16">
        <f>800*9</f>
        <v>7200</v>
      </c>
      <c r="T16" s="181">
        <f t="shared" ref="T16:T17" si="15">+Q16-R16-S16</f>
        <v>-99774.199999999953</v>
      </c>
    </row>
    <row r="17" spans="1:20" x14ac:dyDescent="0.25">
      <c r="A17" s="139" t="s">
        <v>262</v>
      </c>
      <c r="B17" s="143">
        <v>246000</v>
      </c>
      <c r="C17" s="143"/>
      <c r="D17" s="143">
        <f t="shared" si="13"/>
        <v>246000</v>
      </c>
      <c r="E17" s="143">
        <v>0</v>
      </c>
      <c r="F17" s="143"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>
        <f t="shared" si="14"/>
        <v>246000</v>
      </c>
      <c r="R17">
        <v>0</v>
      </c>
      <c r="T17" s="181">
        <f t="shared" si="15"/>
        <v>246000</v>
      </c>
    </row>
    <row r="18" spans="1:20" s="2" customFormat="1" x14ac:dyDescent="0.25">
      <c r="A18" s="141" t="s">
        <v>267</v>
      </c>
      <c r="B18" s="144">
        <f>SUM(B16:B17)</f>
        <v>630000</v>
      </c>
      <c r="C18" s="144">
        <f t="shared" ref="C18:E18" si="16">SUM(C16:C17)</f>
        <v>0</v>
      </c>
      <c r="D18" s="144">
        <f t="shared" si="16"/>
        <v>630000</v>
      </c>
      <c r="E18" s="144">
        <f t="shared" si="16"/>
        <v>36400</v>
      </c>
      <c r="F18" s="144">
        <f t="shared" ref="F18" si="17">SUM(F16:F17)</f>
        <v>36400</v>
      </c>
      <c r="G18" s="144">
        <f t="shared" ref="G18" si="18">SUM(G16:G17)</f>
        <v>0</v>
      </c>
      <c r="H18" s="144">
        <f t="shared" ref="H18" si="19">SUM(H16:H17)</f>
        <v>0</v>
      </c>
      <c r="I18" s="144">
        <f t="shared" ref="I18" si="20">SUM(I16:I17)</f>
        <v>0</v>
      </c>
      <c r="J18" s="144">
        <f t="shared" ref="J18" si="21">SUM(J16:J17)</f>
        <v>0</v>
      </c>
      <c r="K18" s="144">
        <f t="shared" ref="K18" si="22">SUM(K16:K17)</f>
        <v>0</v>
      </c>
      <c r="L18" s="144">
        <f t="shared" ref="L18" si="23">SUM(L16:L17)</f>
        <v>0</v>
      </c>
      <c r="M18" s="144">
        <f t="shared" ref="M18" si="24">SUM(M16:M17)</f>
        <v>0</v>
      </c>
      <c r="N18" s="144">
        <f t="shared" ref="N18" si="25">SUM(N16:N17)</f>
        <v>0</v>
      </c>
      <c r="O18" s="144">
        <f t="shared" ref="O18" si="26">SUM(O16:O17)</f>
        <v>0</v>
      </c>
      <c r="P18" s="144">
        <f t="shared" ref="P18" si="27">SUM(P16:P17)</f>
        <v>0</v>
      </c>
      <c r="Q18" s="144">
        <f t="shared" ref="Q18" si="28">SUM(Q16:Q17)</f>
        <v>557200</v>
      </c>
    </row>
    <row r="19" spans="1:20" s="1" customFormat="1" x14ac:dyDescent="0.25"/>
    <row r="20" spans="1:20" x14ac:dyDescent="0.25">
      <c r="A20" s="288" t="s">
        <v>261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</row>
    <row r="21" spans="1:20" x14ac:dyDescent="0.25">
      <c r="A21" s="139" t="s">
        <v>258</v>
      </c>
      <c r="B21" s="143">
        <v>784800</v>
      </c>
      <c r="C21" s="143">
        <v>-321000</v>
      </c>
      <c r="D21" s="143">
        <f>+B21+C21</f>
        <v>463800</v>
      </c>
      <c r="E21" s="143">
        <v>22000</v>
      </c>
      <c r="F21" s="143">
        <v>22000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>
        <f>+D21-E21-F21-G21-H21-I21-J21-K21-L21-M21-N21-O21-P21</f>
        <v>419800</v>
      </c>
      <c r="R21">
        <f>+'NOMINA-DESPUES'!J145*10</f>
        <v>268000</v>
      </c>
      <c r="T21" s="181">
        <f>+Q21-R21-S21</f>
        <v>151800</v>
      </c>
    </row>
    <row r="22" spans="1:20" s="2" customFormat="1" x14ac:dyDescent="0.25">
      <c r="A22" s="141" t="s">
        <v>268</v>
      </c>
      <c r="B22" s="144">
        <f>SUM(B21)</f>
        <v>784800</v>
      </c>
      <c r="C22" s="144">
        <f t="shared" ref="C22:E22" si="29">SUM(C21)</f>
        <v>-321000</v>
      </c>
      <c r="D22" s="144">
        <f t="shared" si="29"/>
        <v>463800</v>
      </c>
      <c r="E22" s="144">
        <f t="shared" si="29"/>
        <v>22000</v>
      </c>
      <c r="F22" s="144">
        <f t="shared" ref="F22" si="30">SUM(F21)</f>
        <v>22000</v>
      </c>
      <c r="G22" s="144">
        <f t="shared" ref="G22" si="31">SUM(G21)</f>
        <v>0</v>
      </c>
      <c r="H22" s="144">
        <f t="shared" ref="H22" si="32">SUM(H21)</f>
        <v>0</v>
      </c>
      <c r="I22" s="144">
        <f t="shared" ref="I22" si="33">SUM(I21)</f>
        <v>0</v>
      </c>
      <c r="J22" s="144">
        <f t="shared" ref="J22" si="34">SUM(J21)</f>
        <v>0</v>
      </c>
      <c r="K22" s="144">
        <f t="shared" ref="K22" si="35">SUM(K21)</f>
        <v>0</v>
      </c>
      <c r="L22" s="144">
        <f t="shared" ref="L22" si="36">SUM(L21)</f>
        <v>0</v>
      </c>
      <c r="M22" s="144">
        <f t="shared" ref="M22" si="37">SUM(M21)</f>
        <v>0</v>
      </c>
      <c r="N22" s="144">
        <f t="shared" ref="N22" si="38">SUM(N21)</f>
        <v>0</v>
      </c>
      <c r="O22" s="144">
        <f t="shared" ref="O22" si="39">SUM(O21)</f>
        <v>0</v>
      </c>
      <c r="P22" s="144">
        <f t="shared" ref="P22" si="40">SUM(P21)</f>
        <v>0</v>
      </c>
      <c r="Q22" s="144">
        <f t="shared" ref="Q22" si="41">SUM(Q21)</f>
        <v>419800</v>
      </c>
    </row>
    <row r="23" spans="1:20" x14ac:dyDescent="0.25"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</row>
    <row r="24" spans="1:20" s="2" customFormat="1" x14ac:dyDescent="0.25">
      <c r="A24" s="141" t="s">
        <v>269</v>
      </c>
      <c r="B24" s="144">
        <f>+B5+B13+B18+B22</f>
        <v>7610796</v>
      </c>
      <c r="C24" s="144">
        <f>+C5+C13+C18+C22</f>
        <v>-831996</v>
      </c>
      <c r="D24" s="144">
        <f t="shared" ref="D24:Q24" si="42">+D5+D13+D18+D22</f>
        <v>6778800</v>
      </c>
      <c r="E24" s="144">
        <f t="shared" si="42"/>
        <v>492800</v>
      </c>
      <c r="F24" s="144">
        <f t="shared" si="42"/>
        <v>483800</v>
      </c>
      <c r="G24" s="144">
        <f t="shared" si="42"/>
        <v>0</v>
      </c>
      <c r="H24" s="144">
        <f t="shared" si="42"/>
        <v>0</v>
      </c>
      <c r="I24" s="144">
        <f t="shared" si="42"/>
        <v>0</v>
      </c>
      <c r="J24" s="144">
        <f t="shared" si="42"/>
        <v>0</v>
      </c>
      <c r="K24" s="144">
        <f t="shared" si="42"/>
        <v>0</v>
      </c>
      <c r="L24" s="144">
        <f t="shared" si="42"/>
        <v>0</v>
      </c>
      <c r="M24" s="144">
        <f t="shared" si="42"/>
        <v>0</v>
      </c>
      <c r="N24" s="144">
        <f t="shared" si="42"/>
        <v>0</v>
      </c>
      <c r="O24" s="144">
        <f t="shared" si="42"/>
        <v>0</v>
      </c>
      <c r="P24" s="144">
        <f t="shared" si="42"/>
        <v>0</v>
      </c>
      <c r="Q24" s="144">
        <f t="shared" si="42"/>
        <v>3152604</v>
      </c>
    </row>
  </sheetData>
  <mergeCells count="4">
    <mergeCell ref="A3:Q3"/>
    <mergeCell ref="A7:Q7"/>
    <mergeCell ref="A15:Q15"/>
    <mergeCell ref="A20:Q20"/>
  </mergeCells>
  <conditionalFormatting sqref="Q1:Q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NOMINA-ANTES</vt:lpstr>
      <vt:lpstr>NOMINA-DESPUES</vt:lpstr>
      <vt:lpstr>Hoja1</vt:lpstr>
      <vt:lpstr>Hoja2</vt:lpstr>
      <vt:lpstr>'NOMINA-ANTES'!Área_de_impresión</vt:lpstr>
      <vt:lpstr>'NOMINA-DESPUES'!Área_de_impresión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2018-03-23T21:46:46Z</cp:lastPrinted>
  <dcterms:created xsi:type="dcterms:W3CDTF">2013-02-07T15:26:23Z</dcterms:created>
  <dcterms:modified xsi:type="dcterms:W3CDTF">2018-04-02T18:48:12Z</dcterms:modified>
</cp:coreProperties>
</file>