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2\Correo Interno\Juridico\Ley de Acceso a la informacion RH\2018\JUNIO\"/>
    </mc:Choice>
  </mc:AlternateContent>
  <bookViews>
    <workbookView xWindow="0" yWindow="0" windowWidth="28800" windowHeight="117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I39" i="1"/>
  <c r="O189" i="1"/>
  <c r="N189" i="1"/>
  <c r="J189" i="1"/>
  <c r="K188" i="1"/>
  <c r="I188" i="1"/>
  <c r="K187" i="1"/>
  <c r="I187" i="1"/>
  <c r="K186" i="1"/>
  <c r="I186" i="1"/>
  <c r="L186" i="1" s="1"/>
  <c r="K185" i="1"/>
  <c r="I185" i="1"/>
  <c r="M185" i="1" s="1"/>
  <c r="P185" i="1" s="1"/>
  <c r="K184" i="1"/>
  <c r="I184" i="1"/>
  <c r="K183" i="1"/>
  <c r="I183" i="1"/>
  <c r="K182" i="1"/>
  <c r="I182" i="1"/>
  <c r="L182" i="1" s="1"/>
  <c r="K181" i="1"/>
  <c r="I181" i="1"/>
  <c r="L180" i="1"/>
  <c r="K180" i="1"/>
  <c r="I180" i="1"/>
  <c r="M180" i="1" s="1"/>
  <c r="P180" i="1" s="1"/>
  <c r="K179" i="1"/>
  <c r="I179" i="1"/>
  <c r="K178" i="1"/>
  <c r="M178" i="1" s="1"/>
  <c r="P178" i="1" s="1"/>
  <c r="I178" i="1"/>
  <c r="K177" i="1"/>
  <c r="I177" i="1"/>
  <c r="K176" i="1"/>
  <c r="I176" i="1"/>
  <c r="M176" i="1" s="1"/>
  <c r="P176" i="1" s="1"/>
  <c r="K175" i="1"/>
  <c r="I175" i="1"/>
  <c r="K174" i="1"/>
  <c r="M174" i="1" s="1"/>
  <c r="P174" i="1" s="1"/>
  <c r="I174" i="1"/>
  <c r="K173" i="1"/>
  <c r="I173" i="1"/>
  <c r="K172" i="1"/>
  <c r="I172" i="1"/>
  <c r="M172" i="1" s="1"/>
  <c r="P172" i="1" s="1"/>
  <c r="K171" i="1"/>
  <c r="I171" i="1"/>
  <c r="K170" i="1"/>
  <c r="M170" i="1" s="1"/>
  <c r="P170" i="1" s="1"/>
  <c r="I170" i="1"/>
  <c r="K169" i="1"/>
  <c r="I169" i="1"/>
  <c r="M169" i="1" s="1"/>
  <c r="P169" i="1" s="1"/>
  <c r="K168" i="1"/>
  <c r="I168" i="1"/>
  <c r="M168" i="1" s="1"/>
  <c r="P168" i="1" s="1"/>
  <c r="K167" i="1"/>
  <c r="I167" i="1"/>
  <c r="K166" i="1"/>
  <c r="I166" i="1"/>
  <c r="K165" i="1"/>
  <c r="I165" i="1"/>
  <c r="K164" i="1"/>
  <c r="I164" i="1"/>
  <c r="L164" i="1" s="1"/>
  <c r="K157" i="1"/>
  <c r="I157" i="1"/>
  <c r="M157" i="1" s="1"/>
  <c r="P157" i="1" s="1"/>
  <c r="K156" i="1"/>
  <c r="I156" i="1"/>
  <c r="K155" i="1"/>
  <c r="L155" i="1" s="1"/>
  <c r="I155" i="1"/>
  <c r="K154" i="1"/>
  <c r="I154" i="1"/>
  <c r="K153" i="1"/>
  <c r="I153" i="1"/>
  <c r="K152" i="1"/>
  <c r="I152" i="1"/>
  <c r="L152" i="1" s="1"/>
  <c r="K151" i="1"/>
  <c r="I151" i="1"/>
  <c r="M151" i="1" s="1"/>
  <c r="P151" i="1" s="1"/>
  <c r="K150" i="1"/>
  <c r="L150" i="1" s="1"/>
  <c r="I150" i="1"/>
  <c r="L149" i="1"/>
  <c r="K149" i="1"/>
  <c r="I149" i="1"/>
  <c r="M149" i="1" s="1"/>
  <c r="P149" i="1" s="1"/>
  <c r="K148" i="1"/>
  <c r="I148" i="1"/>
  <c r="O139" i="1"/>
  <c r="N139" i="1"/>
  <c r="J139" i="1"/>
  <c r="K138" i="1"/>
  <c r="I138" i="1"/>
  <c r="K137" i="1"/>
  <c r="I137" i="1"/>
  <c r="M137" i="1" s="1"/>
  <c r="P137" i="1" s="1"/>
  <c r="K136" i="1"/>
  <c r="I136" i="1"/>
  <c r="L136" i="1" s="1"/>
  <c r="K135" i="1"/>
  <c r="I135" i="1"/>
  <c r="K134" i="1"/>
  <c r="I134" i="1"/>
  <c r="K133" i="1"/>
  <c r="I133" i="1"/>
  <c r="K132" i="1"/>
  <c r="I132" i="1"/>
  <c r="M132" i="1" s="1"/>
  <c r="P132" i="1" s="1"/>
  <c r="K131" i="1"/>
  <c r="I131" i="1"/>
  <c r="M131" i="1" s="1"/>
  <c r="P131" i="1" s="1"/>
  <c r="K130" i="1"/>
  <c r="I130" i="1"/>
  <c r="L130" i="1" s="1"/>
  <c r="K129" i="1"/>
  <c r="I129" i="1"/>
  <c r="K128" i="1"/>
  <c r="I128" i="1"/>
  <c r="L128" i="1" s="1"/>
  <c r="K127" i="1"/>
  <c r="I127" i="1"/>
  <c r="K126" i="1"/>
  <c r="L126" i="1" s="1"/>
  <c r="I126" i="1"/>
  <c r="K125" i="1"/>
  <c r="I125" i="1"/>
  <c r="K124" i="1"/>
  <c r="I124" i="1"/>
  <c r="K123" i="1"/>
  <c r="I123" i="1"/>
  <c r="M123" i="1" s="1"/>
  <c r="P123" i="1" s="1"/>
  <c r="K122" i="1"/>
  <c r="I122" i="1"/>
  <c r="K121" i="1"/>
  <c r="I121" i="1"/>
  <c r="K120" i="1"/>
  <c r="I120" i="1"/>
  <c r="L120" i="1" s="1"/>
  <c r="K119" i="1"/>
  <c r="I119" i="1"/>
  <c r="M119" i="1" s="1"/>
  <c r="P119" i="1" s="1"/>
  <c r="K118" i="1"/>
  <c r="I118" i="1"/>
  <c r="K117" i="1"/>
  <c r="I117" i="1"/>
  <c r="O94" i="1"/>
  <c r="N94" i="1"/>
  <c r="J94" i="1"/>
  <c r="K93" i="1"/>
  <c r="I93" i="1"/>
  <c r="L93" i="1" s="1"/>
  <c r="K92" i="1"/>
  <c r="I92" i="1"/>
  <c r="M92" i="1" s="1"/>
  <c r="P92" i="1" s="1"/>
  <c r="K91" i="1"/>
  <c r="M91" i="1" s="1"/>
  <c r="P91" i="1" s="1"/>
  <c r="I91" i="1"/>
  <c r="K90" i="1"/>
  <c r="I90" i="1"/>
  <c r="K89" i="1"/>
  <c r="I89" i="1"/>
  <c r="L89" i="1" s="1"/>
  <c r="K88" i="1"/>
  <c r="I88" i="1"/>
  <c r="K87" i="1"/>
  <c r="M87" i="1" s="1"/>
  <c r="P87" i="1" s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L80" i="1" s="1"/>
  <c r="K79" i="1"/>
  <c r="I79" i="1"/>
  <c r="L79" i="1" s="1"/>
  <c r="K78" i="1"/>
  <c r="I78" i="1"/>
  <c r="K77" i="1"/>
  <c r="M77" i="1" s="1"/>
  <c r="P77" i="1" s="1"/>
  <c r="I77" i="1"/>
  <c r="L76" i="1"/>
  <c r="K76" i="1"/>
  <c r="I76" i="1"/>
  <c r="M75" i="1"/>
  <c r="P75" i="1" s="1"/>
  <c r="K75" i="1"/>
  <c r="I75" i="1"/>
  <c r="K74" i="1"/>
  <c r="I74" i="1"/>
  <c r="L73" i="1"/>
  <c r="K73" i="1"/>
  <c r="I73" i="1"/>
  <c r="L72" i="1"/>
  <c r="K72" i="1"/>
  <c r="I72" i="1"/>
  <c r="M71" i="1"/>
  <c r="P71" i="1" s="1"/>
  <c r="K71" i="1"/>
  <c r="I71" i="1"/>
  <c r="L71" i="1" s="1"/>
  <c r="K70" i="1"/>
  <c r="I70" i="1"/>
  <c r="L69" i="1"/>
  <c r="K69" i="1"/>
  <c r="I69" i="1"/>
  <c r="L68" i="1"/>
  <c r="K68" i="1"/>
  <c r="I68" i="1"/>
  <c r="O56" i="1"/>
  <c r="N56" i="1"/>
  <c r="J56" i="1"/>
  <c r="K55" i="1"/>
  <c r="I55" i="1"/>
  <c r="L54" i="1"/>
  <c r="K54" i="1"/>
  <c r="I54" i="1"/>
  <c r="M54" i="1" s="1"/>
  <c r="P54" i="1" s="1"/>
  <c r="K53" i="1"/>
  <c r="I53" i="1"/>
  <c r="M52" i="1"/>
  <c r="P52" i="1" s="1"/>
  <c r="K52" i="1"/>
  <c r="I52" i="1"/>
  <c r="K51" i="1"/>
  <c r="L51" i="1" s="1"/>
  <c r="I51" i="1"/>
  <c r="L50" i="1"/>
  <c r="K50" i="1"/>
  <c r="I50" i="1"/>
  <c r="K38" i="1"/>
  <c r="M38" i="1" s="1"/>
  <c r="P38" i="1" s="1"/>
  <c r="I38" i="1"/>
  <c r="K37" i="1"/>
  <c r="I37" i="1"/>
  <c r="K36" i="1"/>
  <c r="I36" i="1"/>
  <c r="K35" i="1"/>
  <c r="M35" i="1" s="1"/>
  <c r="P35" i="1" s="1"/>
  <c r="I35" i="1"/>
  <c r="K34" i="1"/>
  <c r="I34" i="1"/>
  <c r="K33" i="1"/>
  <c r="I33" i="1"/>
  <c r="K32" i="1"/>
  <c r="I32" i="1"/>
  <c r="L32" i="1" s="1"/>
  <c r="K31" i="1"/>
  <c r="I31" i="1"/>
  <c r="L31" i="1" s="1"/>
  <c r="K30" i="1"/>
  <c r="I30" i="1"/>
  <c r="K29" i="1"/>
  <c r="I29" i="1"/>
  <c r="L28" i="1"/>
  <c r="K28" i="1"/>
  <c r="I28" i="1"/>
  <c r="M27" i="1"/>
  <c r="P27" i="1" s="1"/>
  <c r="K27" i="1"/>
  <c r="I27" i="1"/>
  <c r="K26" i="1"/>
  <c r="I26" i="1"/>
  <c r="L25" i="1"/>
  <c r="K25" i="1"/>
  <c r="I25" i="1"/>
  <c r="L24" i="1"/>
  <c r="K24" i="1"/>
  <c r="I24" i="1"/>
  <c r="M24" i="1" s="1"/>
  <c r="P24" i="1" s="1"/>
  <c r="M23" i="1"/>
  <c r="P23" i="1" s="1"/>
  <c r="K23" i="1"/>
  <c r="I23" i="1"/>
  <c r="L23" i="1" s="1"/>
  <c r="K22" i="1"/>
  <c r="I22" i="1"/>
  <c r="K21" i="1"/>
  <c r="I21" i="1"/>
  <c r="M21" i="1" s="1"/>
  <c r="P21" i="1" s="1"/>
  <c r="L20" i="1"/>
  <c r="K20" i="1"/>
  <c r="I20" i="1"/>
  <c r="M20" i="1" s="1"/>
  <c r="P20" i="1" s="1"/>
  <c r="K19" i="1"/>
  <c r="I19" i="1"/>
  <c r="K18" i="1"/>
  <c r="I18" i="1"/>
  <c r="K17" i="1"/>
  <c r="L17" i="1" s="1"/>
  <c r="I17" i="1"/>
  <c r="K16" i="1"/>
  <c r="I16" i="1"/>
  <c r="Q73" i="1" l="1"/>
  <c r="M17" i="1"/>
  <c r="P17" i="1" s="1"/>
  <c r="Q17" i="1" s="1"/>
  <c r="L29" i="1"/>
  <c r="L36" i="1"/>
  <c r="L77" i="1"/>
  <c r="L84" i="1"/>
  <c r="L88" i="1"/>
  <c r="M118" i="1"/>
  <c r="P118" i="1" s="1"/>
  <c r="M184" i="1"/>
  <c r="P184" i="1" s="1"/>
  <c r="M188" i="1"/>
  <c r="P188" i="1" s="1"/>
  <c r="L33" i="1"/>
  <c r="L37" i="1"/>
  <c r="M81" i="1"/>
  <c r="P81" i="1" s="1"/>
  <c r="M85" i="1"/>
  <c r="P85" i="1" s="1"/>
  <c r="L165" i="1"/>
  <c r="L173" i="1"/>
  <c r="L177" i="1"/>
  <c r="M18" i="1"/>
  <c r="P18" i="1" s="1"/>
  <c r="L55" i="1"/>
  <c r="M86" i="1"/>
  <c r="P86" i="1" s="1"/>
  <c r="L90" i="1"/>
  <c r="L127" i="1"/>
  <c r="M134" i="1"/>
  <c r="P134" i="1" s="1"/>
  <c r="M152" i="1"/>
  <c r="P152" i="1" s="1"/>
  <c r="Q152" i="1" s="1"/>
  <c r="M156" i="1"/>
  <c r="P156" i="1" s="1"/>
  <c r="L166" i="1"/>
  <c r="L181" i="1"/>
  <c r="L21" i="1"/>
  <c r="Q21" i="1" s="1"/>
  <c r="L19" i="1"/>
  <c r="M22" i="1"/>
  <c r="P22" i="1" s="1"/>
  <c r="M25" i="1"/>
  <c r="P25" i="1" s="1"/>
  <c r="M28" i="1"/>
  <c r="P28" i="1" s="1"/>
  <c r="M53" i="1"/>
  <c r="P53" i="1" s="1"/>
  <c r="M70" i="1"/>
  <c r="P70" i="1" s="1"/>
  <c r="M73" i="1"/>
  <c r="P73" i="1" s="1"/>
  <c r="M76" i="1"/>
  <c r="P76" i="1" s="1"/>
  <c r="M83" i="1"/>
  <c r="P83" i="1" s="1"/>
  <c r="M124" i="1"/>
  <c r="P124" i="1" s="1"/>
  <c r="M135" i="1"/>
  <c r="P135" i="1" s="1"/>
  <c r="L153" i="1"/>
  <c r="M167" i="1"/>
  <c r="P167" i="1" s="1"/>
  <c r="M171" i="1"/>
  <c r="P171" i="1" s="1"/>
  <c r="M175" i="1"/>
  <c r="P175" i="1" s="1"/>
  <c r="M179" i="1"/>
  <c r="P179" i="1" s="1"/>
  <c r="M39" i="1"/>
  <c r="P39" i="1" s="1"/>
  <c r="M16" i="1"/>
  <c r="P16" i="1" s="1"/>
  <c r="M31" i="1"/>
  <c r="P31" i="1" s="1"/>
  <c r="M79" i="1"/>
  <c r="P79" i="1" s="1"/>
  <c r="Q79" i="1" s="1"/>
  <c r="M121" i="1"/>
  <c r="P121" i="1" s="1"/>
  <c r="M128" i="1"/>
  <c r="P128" i="1" s="1"/>
  <c r="Q128" i="1" s="1"/>
  <c r="L132" i="1"/>
  <c r="M154" i="1"/>
  <c r="P154" i="1" s="1"/>
  <c r="M164" i="1"/>
  <c r="P164" i="1" s="1"/>
  <c r="M187" i="1"/>
  <c r="P187" i="1" s="1"/>
  <c r="L39" i="1"/>
  <c r="Q33" i="1"/>
  <c r="Q24" i="1"/>
  <c r="L27" i="1"/>
  <c r="L52" i="1"/>
  <c r="Q52" i="1" s="1"/>
  <c r="M55" i="1"/>
  <c r="P55" i="1" s="1"/>
  <c r="M69" i="1"/>
  <c r="P69" i="1" s="1"/>
  <c r="Q69" i="1" s="1"/>
  <c r="M72" i="1"/>
  <c r="P72" i="1" s="1"/>
  <c r="Q72" i="1" s="1"/>
  <c r="L75" i="1"/>
  <c r="Q75" i="1" s="1"/>
  <c r="M89" i="1"/>
  <c r="P89" i="1" s="1"/>
  <c r="I139" i="1"/>
  <c r="L123" i="1"/>
  <c r="M130" i="1"/>
  <c r="P130" i="1" s="1"/>
  <c r="M133" i="1"/>
  <c r="P133" i="1" s="1"/>
  <c r="M150" i="1"/>
  <c r="P150" i="1" s="1"/>
  <c r="Q150" i="1" s="1"/>
  <c r="M153" i="1"/>
  <c r="P153" i="1" s="1"/>
  <c r="L156" i="1"/>
  <c r="M165" i="1"/>
  <c r="P165" i="1" s="1"/>
  <c r="L178" i="1"/>
  <c r="M181" i="1"/>
  <c r="P181" i="1" s="1"/>
  <c r="Q120" i="1"/>
  <c r="M30" i="1"/>
  <c r="P30" i="1" s="1"/>
  <c r="M33" i="1"/>
  <c r="P33" i="1" s="1"/>
  <c r="M36" i="1"/>
  <c r="P36" i="1" s="1"/>
  <c r="M78" i="1"/>
  <c r="P78" i="1" s="1"/>
  <c r="M84" i="1"/>
  <c r="P84" i="1" s="1"/>
  <c r="Q84" i="1" s="1"/>
  <c r="L87" i="1"/>
  <c r="Q87" i="1" s="1"/>
  <c r="L92" i="1"/>
  <c r="Q92" i="1" s="1"/>
  <c r="K139" i="1"/>
  <c r="M120" i="1"/>
  <c r="P120" i="1" s="1"/>
  <c r="L124" i="1"/>
  <c r="M127" i="1"/>
  <c r="P127" i="1" s="1"/>
  <c r="M136" i="1"/>
  <c r="P136" i="1" s="1"/>
  <c r="Q136" i="1" s="1"/>
  <c r="Q165" i="1"/>
  <c r="L168" i="1"/>
  <c r="Q168" i="1" s="1"/>
  <c r="Q181" i="1"/>
  <c r="L184" i="1"/>
  <c r="Q130" i="1"/>
  <c r="I189" i="1"/>
  <c r="Q19" i="1"/>
  <c r="Q28" i="1"/>
  <c r="Q76" i="1"/>
  <c r="L81" i="1"/>
  <c r="Q81" i="1" s="1"/>
  <c r="M90" i="1"/>
  <c r="P90" i="1" s="1"/>
  <c r="Q90" i="1" s="1"/>
  <c r="M93" i="1"/>
  <c r="P93" i="1" s="1"/>
  <c r="Q93" i="1" s="1"/>
  <c r="K189" i="1"/>
  <c r="L169" i="1"/>
  <c r="L172" i="1"/>
  <c r="Q172" i="1" s="1"/>
  <c r="L185" i="1"/>
  <c r="L188" i="1"/>
  <c r="Q188" i="1" s="1"/>
  <c r="I56" i="1"/>
  <c r="L16" i="1"/>
  <c r="M19" i="1"/>
  <c r="P19" i="1" s="1"/>
  <c r="M34" i="1"/>
  <c r="P34" i="1" s="1"/>
  <c r="M37" i="1"/>
  <c r="P37" i="1" s="1"/>
  <c r="K56" i="1"/>
  <c r="M82" i="1"/>
  <c r="P82" i="1" s="1"/>
  <c r="M88" i="1"/>
  <c r="P88" i="1" s="1"/>
  <c r="Q88" i="1" s="1"/>
  <c r="L91" i="1"/>
  <c r="Q91" i="1" s="1"/>
  <c r="L118" i="1"/>
  <c r="M122" i="1"/>
  <c r="P122" i="1" s="1"/>
  <c r="M125" i="1"/>
  <c r="P125" i="1" s="1"/>
  <c r="L131" i="1"/>
  <c r="L134" i="1"/>
  <c r="M138" i="1"/>
  <c r="P138" i="1" s="1"/>
  <c r="M148" i="1"/>
  <c r="P148" i="1" s="1"/>
  <c r="P189" i="1" s="1"/>
  <c r="L151" i="1"/>
  <c r="M166" i="1"/>
  <c r="P166" i="1" s="1"/>
  <c r="L170" i="1"/>
  <c r="M173" i="1"/>
  <c r="P173" i="1" s="1"/>
  <c r="Q173" i="1" s="1"/>
  <c r="M182" i="1"/>
  <c r="P182" i="1" s="1"/>
  <c r="Q182" i="1" s="1"/>
  <c r="Q23" i="1"/>
  <c r="Q37" i="1"/>
  <c r="I94" i="1"/>
  <c r="Q132" i="1"/>
  <c r="Q149" i="1"/>
  <c r="L154" i="1"/>
  <c r="Q154" i="1" s="1"/>
  <c r="L176" i="1"/>
  <c r="Q176" i="1" s="1"/>
  <c r="M183" i="1"/>
  <c r="P183" i="1" s="1"/>
  <c r="Q20" i="1"/>
  <c r="Q25" i="1"/>
  <c r="Q71" i="1"/>
  <c r="M26" i="1"/>
  <c r="P26" i="1" s="1"/>
  <c r="M29" i="1"/>
  <c r="P29" i="1" s="1"/>
  <c r="M32" i="1"/>
  <c r="P32" i="1" s="1"/>
  <c r="Q32" i="1" s="1"/>
  <c r="L35" i="1"/>
  <c r="Q35" i="1" s="1"/>
  <c r="L38" i="1"/>
  <c r="Q38" i="1" s="1"/>
  <c r="M51" i="1"/>
  <c r="P51" i="1" s="1"/>
  <c r="Q51" i="1" s="1"/>
  <c r="K94" i="1"/>
  <c r="M74" i="1"/>
  <c r="P74" i="1" s="1"/>
  <c r="M80" i="1"/>
  <c r="P80" i="1" s="1"/>
  <c r="Q80" i="1" s="1"/>
  <c r="L83" i="1"/>
  <c r="Q83" i="1" s="1"/>
  <c r="L85" i="1"/>
  <c r="Q85" i="1" s="1"/>
  <c r="L119" i="1"/>
  <c r="L122" i="1"/>
  <c r="Q122" i="1" s="1"/>
  <c r="M126" i="1"/>
  <c r="P126" i="1" s="1"/>
  <c r="Q126" i="1" s="1"/>
  <c r="M129" i="1"/>
  <c r="P129" i="1" s="1"/>
  <c r="L135" i="1"/>
  <c r="L138" i="1"/>
  <c r="M155" i="1"/>
  <c r="P155" i="1" s="1"/>
  <c r="L174" i="1"/>
  <c r="Q174" i="1" s="1"/>
  <c r="M177" i="1"/>
  <c r="P177" i="1" s="1"/>
  <c r="M186" i="1"/>
  <c r="P186" i="1" s="1"/>
  <c r="Q186" i="1" s="1"/>
  <c r="Q119" i="1"/>
  <c r="Q135" i="1"/>
  <c r="Q155" i="1"/>
  <c r="Q27" i="1"/>
  <c r="Q29" i="1"/>
  <c r="Q77" i="1"/>
  <c r="Q123" i="1"/>
  <c r="Q178" i="1"/>
  <c r="Q54" i="1"/>
  <c r="Q164" i="1"/>
  <c r="Q180" i="1"/>
  <c r="Q55" i="1"/>
  <c r="Q89" i="1"/>
  <c r="Q124" i="1"/>
  <c r="Q184" i="1"/>
  <c r="Q31" i="1"/>
  <c r="Q169" i="1"/>
  <c r="Q185" i="1"/>
  <c r="Q118" i="1"/>
  <c r="Q131" i="1"/>
  <c r="Q134" i="1"/>
  <c r="Q151" i="1"/>
  <c r="Q170" i="1"/>
  <c r="L18" i="1"/>
  <c r="L22" i="1"/>
  <c r="Q22" i="1" s="1"/>
  <c r="L26" i="1"/>
  <c r="L30" i="1"/>
  <c r="Q30" i="1" s="1"/>
  <c r="L34" i="1"/>
  <c r="M50" i="1"/>
  <c r="L70" i="1"/>
  <c r="L74" i="1"/>
  <c r="Q74" i="1" s="1"/>
  <c r="L78" i="1"/>
  <c r="L82" i="1"/>
  <c r="Q82" i="1" s="1"/>
  <c r="L86" i="1"/>
  <c r="L53" i="1"/>
  <c r="Q53" i="1" s="1"/>
  <c r="L117" i="1"/>
  <c r="L121" i="1"/>
  <c r="Q121" i="1" s="1"/>
  <c r="L125" i="1"/>
  <c r="L129" i="1"/>
  <c r="L133" i="1"/>
  <c r="Q133" i="1" s="1"/>
  <c r="L137" i="1"/>
  <c r="Q137" i="1" s="1"/>
  <c r="M117" i="1"/>
  <c r="L157" i="1"/>
  <c r="Q157" i="1" s="1"/>
  <c r="L167" i="1"/>
  <c r="L171" i="1"/>
  <c r="L175" i="1"/>
  <c r="Q175" i="1" s="1"/>
  <c r="L179" i="1"/>
  <c r="Q179" i="1" s="1"/>
  <c r="L183" i="1"/>
  <c r="L187" i="1"/>
  <c r="Q187" i="1" s="1"/>
  <c r="M68" i="1"/>
  <c r="L148" i="1"/>
  <c r="Q129" i="1" l="1"/>
  <c r="Q156" i="1"/>
  <c r="Q70" i="1"/>
  <c r="Q177" i="1"/>
  <c r="Q127" i="1"/>
  <c r="Q36" i="1"/>
  <c r="Q153" i="1"/>
  <c r="Q39" i="1"/>
  <c r="Q171" i="1"/>
  <c r="Q167" i="1"/>
  <c r="Q34" i="1"/>
  <c r="Q138" i="1"/>
  <c r="Q166" i="1"/>
  <c r="Q86" i="1"/>
  <c r="Q26" i="1"/>
  <c r="M189" i="1"/>
  <c r="Q78" i="1"/>
  <c r="Q183" i="1"/>
  <c r="Q125" i="1"/>
  <c r="P68" i="1"/>
  <c r="M94" i="1"/>
  <c r="M56" i="1"/>
  <c r="P50" i="1"/>
  <c r="P117" i="1"/>
  <c r="P139" i="1" s="1"/>
  <c r="M139" i="1"/>
  <c r="Q18" i="1"/>
  <c r="L139" i="1"/>
  <c r="L56" i="1"/>
  <c r="Q16" i="1"/>
  <c r="L189" i="1"/>
  <c r="Q148" i="1"/>
  <c r="L94" i="1"/>
  <c r="Q189" i="1" l="1"/>
  <c r="Q117" i="1"/>
  <c r="Q139" i="1" s="1"/>
  <c r="P94" i="1"/>
  <c r="Q68" i="1"/>
  <c r="Q94" i="1" s="1"/>
  <c r="P56" i="1"/>
  <c r="Q50" i="1"/>
  <c r="Q56" i="1" s="1"/>
</calcChain>
</file>

<file path=xl/sharedStrings.xml><?xml version="1.0" encoding="utf-8"?>
<sst xmlns="http://schemas.openxmlformats.org/spreadsheetml/2006/main" count="476" uniqueCount="279">
  <si>
    <t>AUTORIDAD PARA EL MANEJO SUSTENTABLE DE LA CUENCA Y DEL LAGO DE AMATITLÁN</t>
  </si>
  <si>
    <t>NOMINA CORRESPONDIENTE AL MES DE JUNIO 2018</t>
  </si>
  <si>
    <t>NÚMERO 17-2018</t>
  </si>
  <si>
    <t xml:space="preserve"> RENGLÓN 031 "JORNALES" </t>
  </si>
  <si>
    <t xml:space="preserve">SOLICITUD DE PAGO </t>
  </si>
  <si>
    <t>SUBPRODUCTO: DIRECCIÓN Y COORDINACIÓN   001-001-0001</t>
  </si>
  <si>
    <t>11130016-219-00-33-00-000-001-000-031-0115-11-0000-0000</t>
  </si>
  <si>
    <t>No.</t>
  </si>
  <si>
    <t xml:space="preserve">Titulo Jornal 
Diario </t>
  </si>
  <si>
    <t>Empleado</t>
  </si>
  <si>
    <t>Contrato</t>
  </si>
  <si>
    <t>Fecha de 
Ingreso</t>
  </si>
  <si>
    <t>Jornal</t>
  </si>
  <si>
    <t>Días</t>
  </si>
  <si>
    <t>Renglón 031</t>
  </si>
  <si>
    <t>Renglón 033</t>
  </si>
  <si>
    <t>Total Devengado
 Mensual</t>
  </si>
  <si>
    <t>Deducciones</t>
  </si>
  <si>
    <t>Total
Deducciones</t>
  </si>
  <si>
    <t>Liquido</t>
  </si>
  <si>
    <t>Número de
Cuenta</t>
  </si>
  <si>
    <t>Jornales</t>
  </si>
  <si>
    <t>Bono 66-2000</t>
  </si>
  <si>
    <t>complemento específico por nivelación</t>
  </si>
  <si>
    <t>IGSS</t>
  </si>
  <si>
    <t>Retenciones 
Judiciales</t>
  </si>
  <si>
    <t>Decreto 
81-70</t>
  </si>
  <si>
    <t>Conserje</t>
  </si>
  <si>
    <t>Gladis Mirtala Ramírez Sánchez</t>
  </si>
  <si>
    <t>01-2018-031-AMSA</t>
  </si>
  <si>
    <t>Vidal Cruz Martínez</t>
  </si>
  <si>
    <t>02-2018-031-AMSA</t>
  </si>
  <si>
    <t>Victorina de Jesús Peralta Peralta</t>
  </si>
  <si>
    <t>03-2018-031-AMSA</t>
  </si>
  <si>
    <t>01/10/2014</t>
  </si>
  <si>
    <t>Sara Adelaida Quevedo Alcántara</t>
  </si>
  <si>
    <t>04-2018-031-AMSA</t>
  </si>
  <si>
    <t>03/12/2012</t>
  </si>
  <si>
    <t>Elida Etelvina Obando Hernandez</t>
  </si>
  <si>
    <t>05-2018-031-AMSA</t>
  </si>
  <si>
    <t>25/10/2013</t>
  </si>
  <si>
    <t>Yomara Ninett Escobar Calderón</t>
  </si>
  <si>
    <t>06-2018-031-AMSA</t>
  </si>
  <si>
    <t>03/10/2014</t>
  </si>
  <si>
    <t>Jacqueline Victoria Noj Carrera</t>
  </si>
  <si>
    <t>07-2018-031-AMSA</t>
  </si>
  <si>
    <t>01/01/2018</t>
  </si>
  <si>
    <t>Peón Vigilante V</t>
  </si>
  <si>
    <t>Estuardo Randolfo Gutierrez Cruz</t>
  </si>
  <si>
    <t>08-2018-031-AMSA</t>
  </si>
  <si>
    <t>Biayner Soto Arana</t>
  </si>
  <si>
    <t>09-2018-031-AMSA</t>
  </si>
  <si>
    <t>Hamilton Wilfredo Hernández Hernández</t>
  </si>
  <si>
    <t>11-2018-031-AMSA</t>
  </si>
  <si>
    <t>Hugo Concepcion Escobar Veliz</t>
  </si>
  <si>
    <t>12-2018-031-AMSA</t>
  </si>
  <si>
    <t>Nazario Hernández Osorio</t>
  </si>
  <si>
    <t>13-2018-031-AMSA</t>
  </si>
  <si>
    <t>Candido Samayoa y Samayoa</t>
  </si>
  <si>
    <t>14-2018-031-AMSA</t>
  </si>
  <si>
    <t>Axel Augusto Lopez De León</t>
  </si>
  <si>
    <t>15-2018-031-AMSA</t>
  </si>
  <si>
    <t>Armando Roca Valdes</t>
  </si>
  <si>
    <t>113-2018-031-AMSA</t>
  </si>
  <si>
    <t>03101300033657</t>
  </si>
  <si>
    <t>Jose Urias Muñoz</t>
  </si>
  <si>
    <t>18-2018-031-AMSA</t>
  </si>
  <si>
    <t>Henry Alejandro Ventura Hernandez</t>
  </si>
  <si>
    <t>19-2018-031-AMSA</t>
  </si>
  <si>
    <t>Jorge Adán Arizandieta García</t>
  </si>
  <si>
    <t>20-2018-031-AMSA</t>
  </si>
  <si>
    <t>Ricardo Arizandieta García</t>
  </si>
  <si>
    <t>21-2018-031-AMSA</t>
  </si>
  <si>
    <t xml:space="preserve">Miguel Angel de León </t>
  </si>
  <si>
    <t>133-2018-031-AMSA</t>
  </si>
  <si>
    <t>4094061109</t>
  </si>
  <si>
    <t>Juan Juaplo Lemús Corado</t>
  </si>
  <si>
    <t>134-2018-031-AMSA</t>
  </si>
  <si>
    <t>31640801169</t>
  </si>
  <si>
    <t>Roberto Romero Peralta</t>
  </si>
  <si>
    <t>22-2018-031-AMSA</t>
  </si>
  <si>
    <t>Peón</t>
  </si>
  <si>
    <t>Rutilia Gomez Lopez</t>
  </si>
  <si>
    <t>23-2018-031-AMSA</t>
  </si>
  <si>
    <t xml:space="preserve">Totales </t>
  </si>
  <si>
    <t xml:space="preserve">SUBPRODUCTO: CONTROL Y MANEJO DE LOS DESECHOS SÓLIDOS EN LA CUENCA DEL LAGO DE AMATITLÁN    001-002-0005 </t>
  </si>
  <si>
    <t>11130016-219-00-33-00-000-002-000-031-0115-11-0000-0000</t>
  </si>
  <si>
    <t>Maynor de Jesús De León Dionicio</t>
  </si>
  <si>
    <t>24-2018-031-AMSA</t>
  </si>
  <si>
    <t>05/01/2015</t>
  </si>
  <si>
    <t>Cecilio Antonio Vásquez Soto</t>
  </si>
  <si>
    <t>25-2018-031-AMSA</t>
  </si>
  <si>
    <t>Rafael de Jesús Perea Peralta</t>
  </si>
  <si>
    <t>26-2018-031-AMSA</t>
  </si>
  <si>
    <t>01/01/2016</t>
  </si>
  <si>
    <t>José Filiberto Domingo Domingo</t>
  </si>
  <si>
    <t>27-2018-031-AMSA</t>
  </si>
  <si>
    <t>Domingo Sánchez Alonzo</t>
  </si>
  <si>
    <t>55-2018-031-AMSA</t>
  </si>
  <si>
    <t>Alber Asael Godínez Hernández</t>
  </si>
  <si>
    <t>56-2018-031-AMSA</t>
  </si>
  <si>
    <t xml:space="preserve">SUBPRODUCTO: TRATAMIENTO DE LAS AGUAS RESIDUALES A TRÁVES DE LAS PLANTAS DE TRATAMIENTO A CARGO DE LA INSTITUCIÓN    001-002-0001 </t>
  </si>
  <si>
    <t>Werlington Jeffrey Robinzon Alvarado Hernandez</t>
  </si>
  <si>
    <t>10-2018-031-AMSA</t>
  </si>
  <si>
    <t>Agustín López López</t>
  </si>
  <si>
    <t>28-2018-031-AMSA</t>
  </si>
  <si>
    <t>Nelson Orlando Quiñonez Yohol</t>
  </si>
  <si>
    <t>29-2018-031-AMSA</t>
  </si>
  <si>
    <t>Herculano Colmenar Estrada</t>
  </si>
  <si>
    <t>30-2018-031-AMSA</t>
  </si>
  <si>
    <t>Guillermo Apolonio Chuc Mejía</t>
  </si>
  <si>
    <t>31-2018-031-AMSA</t>
  </si>
  <si>
    <t>Marcelino Gómez Dávila</t>
  </si>
  <si>
    <t>32-2018-031-AMSA</t>
  </si>
  <si>
    <t>Héctor William Martínez Cabrera</t>
  </si>
  <si>
    <t>33-2018-031-AMSA</t>
  </si>
  <si>
    <t>Abel Barillas Grajeda</t>
  </si>
  <si>
    <t>34-2018-031-AMSA</t>
  </si>
  <si>
    <t>Napoleon Canahui Pop</t>
  </si>
  <si>
    <t>35-2018-031-AMSA</t>
  </si>
  <si>
    <t>Calixto de Jesús Rodríguez Quintero</t>
  </si>
  <si>
    <t>36-2018-031-AMSA</t>
  </si>
  <si>
    <t>Wilber Celestino Gonzalez Guerra</t>
  </si>
  <si>
    <t>37-2018-031-AMSA</t>
  </si>
  <si>
    <t>Alexis Rodolfo Gonzáles Avila</t>
  </si>
  <si>
    <t>38-2018-031-AMSA</t>
  </si>
  <si>
    <t>Domingo Antonio Martínez Vásquez</t>
  </si>
  <si>
    <t>39-2018-031-AMSA</t>
  </si>
  <si>
    <t>Juan Luis Hernández Hernández</t>
  </si>
  <si>
    <t>40-2018-031-AMSA</t>
  </si>
  <si>
    <t>Carlos Augusto Secaida Hernández</t>
  </si>
  <si>
    <t>41-2018-031-AMSA</t>
  </si>
  <si>
    <t>Juan José Rodas Rivas</t>
  </si>
  <si>
    <t>42-2018-031-AMSA</t>
  </si>
  <si>
    <t>Alfredo Leonardo Bámaca</t>
  </si>
  <si>
    <t>43-2018-031-AMSA</t>
  </si>
  <si>
    <t>Filiberto Antonio Pinto</t>
  </si>
  <si>
    <t>44-2018-031-AMSA</t>
  </si>
  <si>
    <t>Billy Joel Fernández Guevara</t>
  </si>
  <si>
    <t>46-2018-031-AMSA</t>
  </si>
  <si>
    <t>Héctor Vásquez Gómez</t>
  </si>
  <si>
    <t>47-2018-031-AMSA</t>
  </si>
  <si>
    <t>Fidencio Monge Pérez</t>
  </si>
  <si>
    <t>48-2018-031-AMSA</t>
  </si>
  <si>
    <t>Basilio Ordoñez Lares</t>
  </si>
  <si>
    <t>49-2018-031-AMSA</t>
  </si>
  <si>
    <t>Québrin Humberto Romero Chinchilla</t>
  </si>
  <si>
    <t>50-2018-031-AMSA</t>
  </si>
  <si>
    <t>Inocente Byron Pineda Dionicio</t>
  </si>
  <si>
    <t>52-2018-031-AMSA</t>
  </si>
  <si>
    <t>Flavio Alí Alonso Gil</t>
  </si>
  <si>
    <t>53-2018-031-AMSA</t>
  </si>
  <si>
    <t>Carlos Fernando Tello Valdez</t>
  </si>
  <si>
    <t>54-2018-031-AMSA</t>
  </si>
  <si>
    <t xml:space="preserve">SUBPRODUCTO: VOLUMEN DE DESECHOS SÓLIDOS FLOTANTES Y PLANTAS ACUÁTICAS EXTRAÍDOS DEL LAGO DE AMATITLÁN    001-002-0002 </t>
  </si>
  <si>
    <t>Roberto Leonel González Miguel</t>
  </si>
  <si>
    <t>51-2018-031-AMSA</t>
  </si>
  <si>
    <t>3216033718</t>
  </si>
  <si>
    <t>Gerver Oswaldo Suruy Estupe</t>
  </si>
  <si>
    <t>57-2018-031-AMSA</t>
  </si>
  <si>
    <t>Andrés Payes Rodríguez</t>
  </si>
  <si>
    <t>58-2018-031-AMSA</t>
  </si>
  <si>
    <t>Ignacio Seijas Sequen</t>
  </si>
  <si>
    <t>59-2018-031-AMSA</t>
  </si>
  <si>
    <t>Mario Arturo Sigüenza</t>
  </si>
  <si>
    <t>60-2018-031-AMSA</t>
  </si>
  <si>
    <t>Jesús Antonio Montúfar Mazariegos</t>
  </si>
  <si>
    <t>61-2018-031-AMSA</t>
  </si>
  <si>
    <t>Carlos Humberto Gatica González</t>
  </si>
  <si>
    <t>62-2018-031-AMSA</t>
  </si>
  <si>
    <t>Nery Armando Castañeda Avilés</t>
  </si>
  <si>
    <t>63-2018-031-AMSA</t>
  </si>
  <si>
    <t>Yury Geovani Guzmán Avilés</t>
  </si>
  <si>
    <t>64-2018-031-AMSA</t>
  </si>
  <si>
    <t>Cosmen Vitalino Obando Montenegro</t>
  </si>
  <si>
    <t>65-2018-031-AMSA</t>
  </si>
  <si>
    <t>Juan Antonio Roque Dionisio</t>
  </si>
  <si>
    <t>66-2018-031-AMSA</t>
  </si>
  <si>
    <t>Marlon Geovani Arizandieta Arroyo</t>
  </si>
  <si>
    <t>67-2018-031-AMSA</t>
  </si>
  <si>
    <t>Erik Leonel Quixaj Ortiz</t>
  </si>
  <si>
    <t>68-2018-031-AMSA</t>
  </si>
  <si>
    <t>Reyna Elizabeth Toc Choz</t>
  </si>
  <si>
    <t>69-2018-031-AMSA</t>
  </si>
  <si>
    <t>José Luis Arizandieta Cabrera</t>
  </si>
  <si>
    <t>70-2018-031-AMSA</t>
  </si>
  <si>
    <t>Jorge Eduardo López Ramírez</t>
  </si>
  <si>
    <t>71-2018-031-AMSA</t>
  </si>
  <si>
    <t>Samuel Acabal Ajbac</t>
  </si>
  <si>
    <t>72-2018-031-AMSA</t>
  </si>
  <si>
    <t>Esvin Daniel Ramirez Pineda</t>
  </si>
  <si>
    <t>73-2018-031-AMSA</t>
  </si>
  <si>
    <t>Jefry Antonio Paiz Díaz</t>
  </si>
  <si>
    <t>74-2018-031-AMSA</t>
  </si>
  <si>
    <t>Edie Stuardo García Velásquez</t>
  </si>
  <si>
    <t>75-2018-031-AMSA</t>
  </si>
  <si>
    <t>Bernardino Alistún Cachín</t>
  </si>
  <si>
    <t>76-2018-031-AMSA</t>
  </si>
  <si>
    <t>Epimenio Nehemias Arroyo Telon</t>
  </si>
  <si>
    <t>78-2018-031-AMSA</t>
  </si>
  <si>
    <t xml:space="preserve">SUBPRODUCTO: REFORESTACIÓN Y MANTENIMIENTO DE ÁREAS EN LA CUENCA DEL LAGO DE AMATITLÁN    001-008-0008  </t>
  </si>
  <si>
    <t>11130016-219-00-33-00-000-005-000-031-0115-11-0000-0000</t>
  </si>
  <si>
    <t>Jardinero II</t>
  </si>
  <si>
    <t>José Abel Chamalé Par</t>
  </si>
  <si>
    <t>77-2018-031-AMSA</t>
  </si>
  <si>
    <t>Esvin Leonel Rivera Pineda</t>
  </si>
  <si>
    <t>79-2018-031-AMSA</t>
  </si>
  <si>
    <t>José Alberto Rucal</t>
  </si>
  <si>
    <t>80-2018-031-AMSA</t>
  </si>
  <si>
    <t>Julio Roberto Martínez Aguilar</t>
  </si>
  <si>
    <t>81-2018-031-AMSA</t>
  </si>
  <si>
    <t>Juan Emilio Cruz De León</t>
  </si>
  <si>
    <t>82-2018-031-AMSA</t>
  </si>
  <si>
    <t>Emilio Taque Carranza</t>
  </si>
  <si>
    <t>83-2018-031-AMSA</t>
  </si>
  <si>
    <t>Rigoberto de Jesús Osorio Morataya</t>
  </si>
  <si>
    <t>84-2018-031-AMSA</t>
  </si>
  <si>
    <t>Manuel de Jesús Coy Malín</t>
  </si>
  <si>
    <t>85-2018-031-AMSA</t>
  </si>
  <si>
    <t>Francisco Javier Rivera Orellana</t>
  </si>
  <si>
    <t>86-2018-031-AMSA</t>
  </si>
  <si>
    <t>Fermín Hernández Martinez</t>
  </si>
  <si>
    <t>87-2018-031-AMSA</t>
  </si>
  <si>
    <t>Víctor Manuel López Rodríguez</t>
  </si>
  <si>
    <t>88-2018-031-AMSA</t>
  </si>
  <si>
    <t>Cosme Virgilio Morales Rodríguez</t>
  </si>
  <si>
    <t>89-2018-031-AMSA</t>
  </si>
  <si>
    <t>Carlos Alberto Morales Contreras</t>
  </si>
  <si>
    <t>90-2018-031-AMSA</t>
  </si>
  <si>
    <t>Miguel Ángel Ramos Luis</t>
  </si>
  <si>
    <t>91-2018-031-AMSA</t>
  </si>
  <si>
    <t>Felipe Santiago Carreto</t>
  </si>
  <si>
    <t>92-2018-031-AMSA</t>
  </si>
  <si>
    <t>Custodio Quiñonez Morataya</t>
  </si>
  <si>
    <t>93-2018-031-AMSA</t>
  </si>
  <si>
    <t>Sotero Chocón Vargas</t>
  </si>
  <si>
    <t>94-2018-031-AMSA</t>
  </si>
  <si>
    <t>José Muñoz Chávez</t>
  </si>
  <si>
    <t>95-2018-031-AMSA</t>
  </si>
  <si>
    <t>Víctor Vicente Paredes González</t>
  </si>
  <si>
    <t>96-2018-031-AMSA</t>
  </si>
  <si>
    <t>Antonio Coy Hernandez</t>
  </si>
  <si>
    <t>97-2018-031-AMSA</t>
  </si>
  <si>
    <t>Vitelio Catalan Ovando</t>
  </si>
  <si>
    <t>98-2018-031-AMSA</t>
  </si>
  <si>
    <t>Ovidio Lizandro Alburez Martínez</t>
  </si>
  <si>
    <t>99-2018-031-AMSA</t>
  </si>
  <si>
    <t>Rafael Rodríguez López</t>
  </si>
  <si>
    <t>100-2018-031-AMSA</t>
  </si>
  <si>
    <t>Sixto Emmanuel Hernández Hernández</t>
  </si>
  <si>
    <t>101-2018-031-AMSA</t>
  </si>
  <si>
    <t>Vilmer Antonio Jimenez Choma</t>
  </si>
  <si>
    <t>102-2018-031-AMSA</t>
  </si>
  <si>
    <t>Gabriel de Jesús Morales Pineda</t>
  </si>
  <si>
    <t>103-2018-031-AMSA</t>
  </si>
  <si>
    <t>Adan Crispín</t>
  </si>
  <si>
    <t>104-2018-031-AMSA</t>
  </si>
  <si>
    <t>Fredy Leonidas Domínguez Ortiz</t>
  </si>
  <si>
    <t>105-2018-031-AMSA</t>
  </si>
  <si>
    <t>Vicente Orlando Escobar Estupe</t>
  </si>
  <si>
    <t>106-2018-031-AMSA</t>
  </si>
  <si>
    <t>Carlos Humberto Arizandieta Cabrera</t>
  </si>
  <si>
    <t>107-2018-031-AMSA</t>
  </si>
  <si>
    <t>Gerardo Macolás Marroquín</t>
  </si>
  <si>
    <t>108-2018-031-AMSA</t>
  </si>
  <si>
    <t>3229011717</t>
  </si>
  <si>
    <t>Teodoro Quexel Lopez</t>
  </si>
  <si>
    <t>109-2018-031-AMSA</t>
  </si>
  <si>
    <t>Julio Rodolfo Nixón García Ramírez</t>
  </si>
  <si>
    <t>110-2018-031-AMSA</t>
  </si>
  <si>
    <t>Neri Antonio Hernández Osorio</t>
  </si>
  <si>
    <t>111-2018-031-AMSA</t>
  </si>
  <si>
    <t>Mauro Romeo González Quezada</t>
  </si>
  <si>
    <t>112-2018-031-AMSA</t>
  </si>
  <si>
    <t>Totales</t>
  </si>
  <si>
    <t>Peon Vigilante V</t>
  </si>
  <si>
    <t>José Luis Perpuac Gómez</t>
  </si>
  <si>
    <t>17-2018-031-AMSA</t>
  </si>
  <si>
    <t>0430010569-2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</si>
</sst>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[$Q-100A]* #,##0.00_);_([$Q-100A]* \(#,##0.00\);_([$Q-100A]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8B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120">
    <xf numFmtId="0" fontId="0" fillId="0" borderId="0" xfId="0"/>
    <xf numFmtId="0" fontId="3" fillId="0" borderId="0" xfId="2" applyFont="1" applyAlignment="1">
      <alignment vertical="center"/>
    </xf>
    <xf numFmtId="49" fontId="3" fillId="0" borderId="0" xfId="2" applyNumberFormat="1" applyFont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49" fontId="5" fillId="0" borderId="0" xfId="2" applyNumberFormat="1" applyFont="1" applyFill="1" applyBorder="1" applyAlignment="1">
      <alignment horizontal="center" vertical="center"/>
    </xf>
    <xf numFmtId="0" fontId="6" fillId="0" borderId="0" xfId="3" applyFont="1" applyBorder="1" applyAlignment="1">
      <alignment horizontal="right" vertical="center"/>
    </xf>
    <xf numFmtId="0" fontId="4" fillId="0" borderId="0" xfId="3" applyFont="1" applyAlignment="1">
      <alignment horizontal="center" vertical="center"/>
    </xf>
    <xf numFmtId="49" fontId="5" fillId="0" borderId="0" xfId="3" applyNumberFormat="1" applyFont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4" fillId="0" borderId="0" xfId="3" applyFont="1" applyBorder="1" applyAlignment="1">
      <alignment horizontal="center" vertical="center"/>
    </xf>
    <xf numFmtId="49" fontId="5" fillId="0" borderId="0" xfId="3" applyNumberFormat="1" applyFont="1" applyBorder="1" applyAlignment="1">
      <alignment horizontal="center" vertical="center"/>
    </xf>
    <xf numFmtId="0" fontId="3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/>
    </xf>
    <xf numFmtId="14" fontId="3" fillId="0" borderId="1" xfId="2" applyNumberFormat="1" applyFont="1" applyFill="1" applyBorder="1" applyAlignment="1">
      <alignment vertical="center"/>
    </xf>
    <xf numFmtId="44" fontId="3" fillId="0" borderId="1" xfId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/>
    </xf>
    <xf numFmtId="164" fontId="3" fillId="0" borderId="1" xfId="4" applyFont="1" applyFill="1" applyBorder="1" applyAlignment="1">
      <alignment vertical="center"/>
    </xf>
    <xf numFmtId="165" fontId="3" fillId="3" borderId="1" xfId="1" applyNumberFormat="1" applyFont="1" applyFill="1" applyBorder="1" applyAlignment="1">
      <alignment vertical="center"/>
    </xf>
    <xf numFmtId="164" fontId="3" fillId="0" borderId="1" xfId="4" applyFont="1" applyBorder="1" applyAlignment="1">
      <alignment horizontal="left" vertical="center"/>
    </xf>
    <xf numFmtId="164" fontId="3" fillId="2" borderId="1" xfId="4" applyNumberFormat="1" applyFont="1" applyFill="1" applyBorder="1" applyAlignment="1">
      <alignment horizontal="left" vertical="center"/>
    </xf>
    <xf numFmtId="164" fontId="3" fillId="4" borderId="1" xfId="4" applyFont="1" applyFill="1" applyBorder="1" applyAlignment="1">
      <alignment vertical="center"/>
    </xf>
    <xf numFmtId="14" fontId="3" fillId="0" borderId="1" xfId="2" applyNumberFormat="1" applyFont="1" applyFill="1" applyBorder="1" applyAlignment="1">
      <alignment horizontal="center" vertical="center"/>
    </xf>
    <xf numFmtId="0" fontId="3" fillId="5" borderId="0" xfId="2" applyFont="1" applyFill="1" applyAlignment="1">
      <alignment vertical="center"/>
    </xf>
    <xf numFmtId="49" fontId="3" fillId="6" borderId="1" xfId="2" applyNumberFormat="1" applyFont="1" applyFill="1" applyBorder="1" applyAlignment="1">
      <alignment horizontal="center" vertical="center"/>
    </xf>
    <xf numFmtId="0" fontId="9" fillId="0" borderId="0" xfId="0" applyFont="1"/>
    <xf numFmtId="49" fontId="3" fillId="0" borderId="1" xfId="2" applyNumberFormat="1" applyFont="1" applyBorder="1" applyAlignment="1">
      <alignment horizontal="center" vertical="center"/>
    </xf>
    <xf numFmtId="0" fontId="3" fillId="7" borderId="1" xfId="5" applyFont="1" applyFill="1" applyBorder="1" applyAlignment="1">
      <alignment vertical="center"/>
    </xf>
    <xf numFmtId="0" fontId="9" fillId="0" borderId="1" xfId="0" applyFont="1" applyFill="1" applyBorder="1"/>
    <xf numFmtId="49" fontId="5" fillId="0" borderId="0" xfId="2" applyNumberFormat="1" applyFont="1" applyFill="1" applyBorder="1" applyAlignment="1">
      <alignment vertical="center"/>
    </xf>
    <xf numFmtId="164" fontId="5" fillId="2" borderId="5" xfId="4" applyFont="1" applyFill="1" applyBorder="1" applyAlignment="1">
      <alignment vertical="center"/>
    </xf>
    <xf numFmtId="49" fontId="5" fillId="0" borderId="0" xfId="2" applyNumberFormat="1" applyFont="1" applyBorder="1" applyAlignment="1">
      <alignment horizontal="center" vertical="center"/>
    </xf>
    <xf numFmtId="49" fontId="5" fillId="0" borderId="0" xfId="2" applyNumberFormat="1" applyFont="1" applyBorder="1" applyAlignment="1">
      <alignment vertical="center"/>
    </xf>
    <xf numFmtId="49" fontId="5" fillId="0" borderId="0" xfId="2" applyNumberFormat="1" applyFont="1" applyBorder="1" applyAlignment="1">
      <alignment horizontal="right" vertical="center"/>
    </xf>
    <xf numFmtId="0" fontId="5" fillId="2" borderId="6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9" fillId="0" borderId="1" xfId="0" applyFont="1" applyBorder="1"/>
    <xf numFmtId="14" fontId="3" fillId="0" borderId="1" xfId="2" applyNumberFormat="1" applyFont="1" applyBorder="1" applyAlignment="1">
      <alignment horizontal="center" vertical="center"/>
    </xf>
    <xf numFmtId="0" fontId="3" fillId="7" borderId="1" xfId="2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left" vertical="center"/>
    </xf>
    <xf numFmtId="164" fontId="5" fillId="2" borderId="5" xfId="2" applyNumberFormat="1" applyFont="1" applyFill="1" applyBorder="1" applyAlignment="1">
      <alignment horizontal="right" vertical="center"/>
    </xf>
    <xf numFmtId="164" fontId="5" fillId="3" borderId="7" xfId="2" applyNumberFormat="1" applyFont="1" applyFill="1" applyBorder="1" applyAlignment="1">
      <alignment vertical="center"/>
    </xf>
    <xf numFmtId="164" fontId="5" fillId="3" borderId="5" xfId="2" applyNumberFormat="1" applyFont="1" applyFill="1" applyBorder="1" applyAlignment="1">
      <alignment horizontal="right" vertical="center"/>
    </xf>
    <xf numFmtId="0" fontId="10" fillId="0" borderId="0" xfId="2" applyFont="1" applyAlignment="1">
      <alignment vertical="center"/>
    </xf>
    <xf numFmtId="1" fontId="3" fillId="7" borderId="1" xfId="5" applyNumberFormat="1" applyFont="1" applyFill="1" applyBorder="1" applyAlignment="1">
      <alignment horizontal="center" vertical="center"/>
    </xf>
    <xf numFmtId="49" fontId="3" fillId="7" borderId="1" xfId="5" applyNumberFormat="1" applyFont="1" applyFill="1" applyBorder="1" applyAlignment="1">
      <alignment horizontal="center" vertical="center"/>
    </xf>
    <xf numFmtId="14" fontId="3" fillId="0" borderId="1" xfId="5" applyNumberFormat="1" applyFont="1" applyFill="1" applyBorder="1" applyAlignment="1">
      <alignment horizontal="left" vertical="center"/>
    </xf>
    <xf numFmtId="49" fontId="11" fillId="7" borderId="1" xfId="0" applyNumberFormat="1" applyFont="1" applyFill="1" applyBorder="1" applyAlignment="1">
      <alignment horizontal="center"/>
    </xf>
    <xf numFmtId="1" fontId="3" fillId="7" borderId="0" xfId="5" applyNumberFormat="1" applyFont="1" applyFill="1" applyBorder="1" applyAlignment="1">
      <alignment horizontal="center" vertical="center"/>
    </xf>
    <xf numFmtId="14" fontId="3" fillId="0" borderId="1" xfId="5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3" fillId="0" borderId="1" xfId="5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center"/>
    </xf>
    <xf numFmtId="0" fontId="11" fillId="7" borderId="1" xfId="0" applyFont="1" applyFill="1" applyBorder="1"/>
    <xf numFmtId="164" fontId="5" fillId="8" borderId="7" xfId="4" applyFont="1" applyFill="1" applyBorder="1" applyAlignment="1">
      <alignment vertical="center"/>
    </xf>
    <xf numFmtId="164" fontId="5" fillId="4" borderId="5" xfId="4" applyFont="1" applyFill="1" applyBorder="1" applyAlignment="1">
      <alignment vertical="center"/>
    </xf>
    <xf numFmtId="164" fontId="5" fillId="0" borderId="0" xfId="4" applyFont="1" applyFill="1" applyBorder="1" applyAlignment="1">
      <alignment vertical="center"/>
    </xf>
    <xf numFmtId="49" fontId="5" fillId="0" borderId="0" xfId="2" applyNumberFormat="1" applyFont="1" applyFill="1" applyBorder="1" applyAlignment="1">
      <alignment horizontal="right" vertical="center"/>
    </xf>
    <xf numFmtId="0" fontId="2" fillId="0" borderId="1" xfId="2" applyFont="1" applyBorder="1" applyAlignment="1">
      <alignment vertical="center"/>
    </xf>
    <xf numFmtId="14" fontId="3" fillId="0" borderId="1" xfId="2" applyNumberFormat="1" applyFont="1" applyBorder="1" applyAlignment="1">
      <alignment vertical="center"/>
    </xf>
    <xf numFmtId="164" fontId="3" fillId="0" borderId="1" xfId="4" applyFont="1" applyBorder="1" applyAlignment="1">
      <alignment vertical="center"/>
    </xf>
    <xf numFmtId="0" fontId="3" fillId="7" borderId="1" xfId="5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  <xf numFmtId="164" fontId="5" fillId="3" borderId="7" xfId="4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44" fontId="3" fillId="0" borderId="1" xfId="1" applyFont="1" applyFill="1" applyBorder="1" applyAlignment="1">
      <alignment vertical="center"/>
    </xf>
    <xf numFmtId="0" fontId="3" fillId="0" borderId="0" xfId="2" applyNumberFormat="1" applyFont="1" applyFill="1" applyAlignment="1">
      <alignment vertical="center"/>
    </xf>
    <xf numFmtId="14" fontId="3" fillId="6" borderId="1" xfId="2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49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left" vertical="center"/>
    </xf>
    <xf numFmtId="0" fontId="9" fillId="0" borderId="0" xfId="0" applyFont="1" applyFill="1" applyBorder="1"/>
    <xf numFmtId="14" fontId="3" fillId="0" borderId="0" xfId="2" applyNumberFormat="1" applyFont="1" applyFill="1" applyBorder="1" applyAlignment="1">
      <alignment horizontal="center" vertical="center"/>
    </xf>
    <xf numFmtId="44" fontId="3" fillId="0" borderId="0" xfId="1" applyFont="1" applyFill="1" applyBorder="1" applyAlignment="1">
      <alignment vertical="center"/>
    </xf>
    <xf numFmtId="0" fontId="3" fillId="0" borderId="0" xfId="4" applyNumberFormat="1" applyFont="1" applyFill="1" applyBorder="1" applyAlignment="1">
      <alignment horizontal="center" vertical="center"/>
    </xf>
    <xf numFmtId="164" fontId="3" fillId="0" borderId="0" xfId="4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164" fontId="3" fillId="0" borderId="0" xfId="4" applyFont="1" applyFill="1" applyBorder="1" applyAlignment="1">
      <alignment horizontal="left" vertical="center"/>
    </xf>
    <xf numFmtId="164" fontId="3" fillId="0" borderId="0" xfId="4" applyNumberFormat="1" applyFont="1" applyFill="1" applyBorder="1" applyAlignment="1">
      <alignment horizontal="left" vertical="center"/>
    </xf>
    <xf numFmtId="0" fontId="12" fillId="7" borderId="1" xfId="5" applyFont="1" applyFill="1" applyBorder="1" applyAlignment="1">
      <alignment horizontal="left" vertical="center"/>
    </xf>
    <xf numFmtId="0" fontId="11" fillId="0" borderId="1" xfId="0" applyFont="1" applyBorder="1"/>
    <xf numFmtId="0" fontId="3" fillId="7" borderId="1" xfId="5" applyFont="1" applyFill="1" applyBorder="1" applyAlignment="1">
      <alignment horizontal="left" vertical="center"/>
    </xf>
    <xf numFmtId="49" fontId="11" fillId="0" borderId="1" xfId="0" applyNumberFormat="1" applyFont="1" applyBorder="1"/>
    <xf numFmtId="164" fontId="5" fillId="2" borderId="1" xfId="4" applyFont="1" applyFill="1" applyBorder="1" applyAlignment="1">
      <alignment vertical="center"/>
    </xf>
    <xf numFmtId="164" fontId="5" fillId="3" borderId="1" xfId="4" applyFont="1" applyFill="1" applyBorder="1" applyAlignment="1">
      <alignment vertical="center"/>
    </xf>
    <xf numFmtId="0" fontId="12" fillId="0" borderId="1" xfId="0" applyFont="1" applyBorder="1"/>
    <xf numFmtId="0" fontId="5" fillId="2" borderId="1" xfId="2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/>
    </xf>
    <xf numFmtId="49" fontId="5" fillId="2" borderId="3" xfId="2" applyNumberFormat="1" applyFont="1" applyFill="1" applyBorder="1" applyAlignment="1">
      <alignment horizontal="center" vertical="center"/>
    </xf>
    <xf numFmtId="49" fontId="5" fillId="2" borderId="4" xfId="2" applyNumberFormat="1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49" fontId="5" fillId="2" borderId="6" xfId="2" applyNumberFormat="1" applyFont="1" applyFill="1" applyBorder="1" applyAlignment="1">
      <alignment horizontal="center" vertical="center" wrapText="1"/>
    </xf>
    <xf numFmtId="49" fontId="5" fillId="2" borderId="7" xfId="2" applyNumberFormat="1" applyFont="1" applyFill="1" applyBorder="1" applyAlignment="1">
      <alignment horizontal="center" vertical="center"/>
    </xf>
    <xf numFmtId="49" fontId="5" fillId="2" borderId="8" xfId="2" applyNumberFormat="1" applyFont="1" applyFill="1" applyBorder="1" applyAlignment="1">
      <alignment horizontal="center" vertical="center"/>
    </xf>
    <xf numFmtId="49" fontId="5" fillId="2" borderId="9" xfId="2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5" fillId="3" borderId="6" xfId="2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</cellXfs>
  <cellStyles count="6">
    <cellStyle name="Moneda" xfId="1" builtinId="4"/>
    <cellStyle name="Moneda 2" xfId="4"/>
    <cellStyle name="Normal" xfId="0" builtinId="0"/>
    <cellStyle name="Normal 2" xfId="2"/>
    <cellStyle name="Normal_jacki 031-029-021-022_PERSONAL_AMSA_2010(2)" xfId="3"/>
    <cellStyle name="Normal_jacki 031-029-021-022_POR DIVISIÓN FUNCIONAL JACKI3 28-05-2010 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" name="12 CuadroTexto"/>
        <xdr:cNvSpPr txBox="1"/>
      </xdr:nvSpPr>
      <xdr:spPr>
        <a:xfrm>
          <a:off x="952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13</xdr:col>
      <xdr:colOff>708212</xdr:colOff>
      <xdr:row>0</xdr:row>
      <xdr:rowOff>33058</xdr:rowOff>
    </xdr:from>
    <xdr:to>
      <xdr:col>15</xdr:col>
      <xdr:colOff>143996</xdr:colOff>
      <xdr:row>5</xdr:row>
      <xdr:rowOff>169127</xdr:rowOff>
    </xdr:to>
    <xdr:pic>
      <xdr:nvPicPr>
        <xdr:cNvPr id="3" name="3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2604937" y="33058"/>
          <a:ext cx="959784" cy="1088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4" name="50 CuadroTexto"/>
        <xdr:cNvSpPr txBox="1"/>
      </xdr:nvSpPr>
      <xdr:spPr>
        <a:xfrm>
          <a:off x="9525" y="1294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141</xdr:row>
      <xdr:rowOff>0</xdr:rowOff>
    </xdr:from>
    <xdr:ext cx="184731" cy="264560"/>
    <xdr:sp macro="" textlink="">
      <xdr:nvSpPr>
        <xdr:cNvPr id="5" name="56 CuadroTexto"/>
        <xdr:cNvSpPr txBox="1"/>
      </xdr:nvSpPr>
      <xdr:spPr>
        <a:xfrm>
          <a:off x="9525" y="296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6" name="16 CuadroTexto"/>
        <xdr:cNvSpPr txBox="1"/>
      </xdr:nvSpPr>
      <xdr:spPr>
        <a:xfrm>
          <a:off x="542925" y="357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7" name="17 CuadroTexto"/>
        <xdr:cNvSpPr txBox="1"/>
      </xdr:nvSpPr>
      <xdr:spPr>
        <a:xfrm>
          <a:off x="542925" y="357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8" name="18 CuadroTexto"/>
        <xdr:cNvSpPr txBox="1"/>
      </xdr:nvSpPr>
      <xdr:spPr>
        <a:xfrm>
          <a:off x="542925" y="357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0"/>
  <sheetViews>
    <sheetView tabSelected="1" workbookViewId="0">
      <selection activeCell="D1" sqref="D1:D1048576"/>
    </sheetView>
  </sheetViews>
  <sheetFormatPr baseColWidth="10" defaultRowHeight="15" x14ac:dyDescent="0.25"/>
  <cols>
    <col min="3" max="3" width="15" customWidth="1"/>
    <col min="4" max="4" width="31.5703125" customWidth="1"/>
    <col min="5" max="5" width="20.140625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2"/>
    </row>
    <row r="2" spans="1:18" x14ac:dyDescent="0.25">
      <c r="A2" s="1"/>
      <c r="B2" s="117" t="s">
        <v>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</row>
    <row r="3" spans="1:18" x14ac:dyDescent="0.25">
      <c r="A3" s="1"/>
      <c r="B3" s="117" t="s">
        <v>1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</row>
    <row r="4" spans="1:18" x14ac:dyDescent="0.25">
      <c r="A4" s="3"/>
      <c r="B4" s="118" t="s">
        <v>2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</row>
    <row r="5" spans="1:18" x14ac:dyDescent="0.25">
      <c r="A5" s="3"/>
      <c r="B5" s="119" t="s">
        <v>3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</row>
    <row r="6" spans="1:18" x14ac:dyDescent="0.25">
      <c r="A6" s="3"/>
      <c r="B6" s="3"/>
      <c r="C6" s="3"/>
      <c r="D6" s="4"/>
      <c r="E6" s="4"/>
      <c r="F6" s="4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5"/>
    </row>
    <row r="7" spans="1:18" x14ac:dyDescent="0.25">
      <c r="A7" s="1"/>
      <c r="B7" s="1"/>
      <c r="C7" s="6" t="s">
        <v>4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</row>
    <row r="8" spans="1:18" x14ac:dyDescent="0.2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</row>
    <row r="9" spans="1:18" ht="15.75" x14ac:dyDescent="0.25">
      <c r="A9" s="12"/>
      <c r="B9" s="105" t="s">
        <v>5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</row>
    <row r="10" spans="1:18" ht="15.75" x14ac:dyDescent="0.25">
      <c r="A10" s="12"/>
      <c r="B10" s="105" t="s">
        <v>6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</row>
    <row r="11" spans="1:18" x14ac:dyDescent="0.2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5"/>
    </row>
    <row r="12" spans="1:18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5"/>
    </row>
    <row r="13" spans="1:18" x14ac:dyDescent="0.25">
      <c r="A13" s="1"/>
      <c r="B13" s="99" t="s">
        <v>7</v>
      </c>
      <c r="C13" s="99" t="s">
        <v>8</v>
      </c>
      <c r="D13" s="99" t="s">
        <v>9</v>
      </c>
      <c r="E13" s="99" t="s">
        <v>10</v>
      </c>
      <c r="F13" s="99" t="s">
        <v>11</v>
      </c>
      <c r="G13" s="99" t="s">
        <v>12</v>
      </c>
      <c r="H13" s="97" t="s">
        <v>13</v>
      </c>
      <c r="I13" s="94" t="s">
        <v>14</v>
      </c>
      <c r="J13" s="94" t="s">
        <v>15</v>
      </c>
      <c r="K13" s="94" t="s">
        <v>15</v>
      </c>
      <c r="L13" s="100" t="s">
        <v>16</v>
      </c>
      <c r="M13" s="106" t="s">
        <v>17</v>
      </c>
      <c r="N13" s="107"/>
      <c r="O13" s="107"/>
      <c r="P13" s="95" t="s">
        <v>18</v>
      </c>
      <c r="Q13" s="96" t="s">
        <v>19</v>
      </c>
      <c r="R13" s="97" t="s">
        <v>20</v>
      </c>
    </row>
    <row r="14" spans="1:18" x14ac:dyDescent="0.25">
      <c r="A14" s="1"/>
      <c r="B14" s="99"/>
      <c r="C14" s="99"/>
      <c r="D14" s="99"/>
      <c r="E14" s="99"/>
      <c r="F14" s="99"/>
      <c r="G14" s="99"/>
      <c r="H14" s="97"/>
      <c r="I14" s="94"/>
      <c r="J14" s="94"/>
      <c r="K14" s="94"/>
      <c r="L14" s="100"/>
      <c r="M14" s="15">
        <v>201</v>
      </c>
      <c r="N14" s="15">
        <v>211</v>
      </c>
      <c r="O14" s="15">
        <v>120</v>
      </c>
      <c r="P14" s="95"/>
      <c r="Q14" s="96"/>
      <c r="R14" s="97"/>
    </row>
    <row r="15" spans="1:18" ht="45" x14ac:dyDescent="0.25">
      <c r="A15" s="1"/>
      <c r="B15" s="99"/>
      <c r="C15" s="99"/>
      <c r="D15" s="99"/>
      <c r="E15" s="99"/>
      <c r="F15" s="99"/>
      <c r="G15" s="99"/>
      <c r="H15" s="97"/>
      <c r="I15" s="14" t="s">
        <v>21</v>
      </c>
      <c r="J15" s="14" t="s">
        <v>22</v>
      </c>
      <c r="K15" s="14" t="s">
        <v>23</v>
      </c>
      <c r="L15" s="100"/>
      <c r="M15" s="14" t="s">
        <v>24</v>
      </c>
      <c r="N15" s="14" t="s">
        <v>25</v>
      </c>
      <c r="O15" s="14" t="s">
        <v>26</v>
      </c>
      <c r="P15" s="95"/>
      <c r="Q15" s="96"/>
      <c r="R15" s="97"/>
    </row>
    <row r="16" spans="1:18" x14ac:dyDescent="0.25">
      <c r="A16" s="1"/>
      <c r="B16" s="16">
        <v>1</v>
      </c>
      <c r="C16" s="16" t="s">
        <v>27</v>
      </c>
      <c r="D16" s="18" t="s">
        <v>28</v>
      </c>
      <c r="E16" s="19" t="s">
        <v>29</v>
      </c>
      <c r="F16" s="20">
        <v>39449</v>
      </c>
      <c r="G16" s="21">
        <v>71.400000000000006</v>
      </c>
      <c r="H16" s="22">
        <v>30</v>
      </c>
      <c r="I16" s="23">
        <f t="shared" ref="I16:I39" si="0">G16*H16</f>
        <v>2142</v>
      </c>
      <c r="J16" s="23">
        <v>250</v>
      </c>
      <c r="K16" s="23">
        <f>18.76*H16</f>
        <v>562.80000000000007</v>
      </c>
      <c r="L16" s="24">
        <f t="shared" ref="L16:L21" si="1">SUM(I16:K16)</f>
        <v>2954.8</v>
      </c>
      <c r="M16" s="25">
        <f t="shared" ref="M16:M39" si="2">ROUND((I16+K16)*4.83%,2)</f>
        <v>130.63999999999999</v>
      </c>
      <c r="N16" s="25">
        <v>0</v>
      </c>
      <c r="O16" s="25">
        <v>0</v>
      </c>
      <c r="P16" s="26">
        <f t="shared" ref="P16:P39" si="3">SUM(M16:O16)</f>
        <v>130.63999999999999</v>
      </c>
      <c r="Q16" s="27">
        <f t="shared" ref="Q16:Q39" si="4">+L16-P16</f>
        <v>2824.1600000000003</v>
      </c>
      <c r="R16" s="17">
        <v>3216012953</v>
      </c>
    </row>
    <row r="17" spans="1:18" x14ac:dyDescent="0.25">
      <c r="A17" s="1"/>
      <c r="B17" s="16">
        <v>2</v>
      </c>
      <c r="C17" s="16" t="s">
        <v>27</v>
      </c>
      <c r="D17" s="18" t="s">
        <v>30</v>
      </c>
      <c r="E17" s="19" t="s">
        <v>31</v>
      </c>
      <c r="F17" s="20">
        <v>37289</v>
      </c>
      <c r="G17" s="21">
        <v>71.400000000000006</v>
      </c>
      <c r="H17" s="22">
        <v>30</v>
      </c>
      <c r="I17" s="23">
        <f t="shared" si="0"/>
        <v>2142</v>
      </c>
      <c r="J17" s="23">
        <v>250</v>
      </c>
      <c r="K17" s="23">
        <f t="shared" ref="K17:K22" si="5">18.76*H17</f>
        <v>562.80000000000007</v>
      </c>
      <c r="L17" s="24">
        <f t="shared" si="1"/>
        <v>2954.8</v>
      </c>
      <c r="M17" s="25">
        <f t="shared" si="2"/>
        <v>130.63999999999999</v>
      </c>
      <c r="N17" s="25">
        <v>0</v>
      </c>
      <c r="O17" s="25">
        <v>0</v>
      </c>
      <c r="P17" s="26">
        <f t="shared" si="3"/>
        <v>130.63999999999999</v>
      </c>
      <c r="Q17" s="27">
        <f t="shared" si="4"/>
        <v>2824.1600000000003</v>
      </c>
      <c r="R17" s="17">
        <v>3216001970</v>
      </c>
    </row>
    <row r="18" spans="1:18" x14ac:dyDescent="0.25">
      <c r="A18" s="1"/>
      <c r="B18" s="16">
        <v>3</v>
      </c>
      <c r="C18" s="16" t="s">
        <v>27</v>
      </c>
      <c r="D18" s="18" t="s">
        <v>32</v>
      </c>
      <c r="E18" s="19" t="s">
        <v>33</v>
      </c>
      <c r="F18" s="17" t="s">
        <v>34</v>
      </c>
      <c r="G18" s="21">
        <v>71.400000000000006</v>
      </c>
      <c r="H18" s="22">
        <v>30</v>
      </c>
      <c r="I18" s="23">
        <f t="shared" si="0"/>
        <v>2142</v>
      </c>
      <c r="J18" s="23">
        <v>250</v>
      </c>
      <c r="K18" s="23">
        <f t="shared" si="5"/>
        <v>562.80000000000007</v>
      </c>
      <c r="L18" s="24">
        <f t="shared" si="1"/>
        <v>2954.8</v>
      </c>
      <c r="M18" s="25">
        <f t="shared" si="2"/>
        <v>130.63999999999999</v>
      </c>
      <c r="N18" s="25">
        <v>0</v>
      </c>
      <c r="O18" s="25">
        <v>0</v>
      </c>
      <c r="P18" s="26">
        <f t="shared" si="3"/>
        <v>130.63999999999999</v>
      </c>
      <c r="Q18" s="27">
        <f t="shared" si="4"/>
        <v>2824.1600000000003</v>
      </c>
      <c r="R18" s="17">
        <v>3393002669</v>
      </c>
    </row>
    <row r="19" spans="1:18" x14ac:dyDescent="0.25">
      <c r="A19" s="1"/>
      <c r="B19" s="16">
        <v>4</v>
      </c>
      <c r="C19" s="16" t="s">
        <v>27</v>
      </c>
      <c r="D19" s="18" t="s">
        <v>35</v>
      </c>
      <c r="E19" s="19" t="s">
        <v>36</v>
      </c>
      <c r="F19" s="17" t="s">
        <v>37</v>
      </c>
      <c r="G19" s="21">
        <v>71.400000000000006</v>
      </c>
      <c r="H19" s="22">
        <v>30</v>
      </c>
      <c r="I19" s="23">
        <f t="shared" si="0"/>
        <v>2142</v>
      </c>
      <c r="J19" s="23">
        <v>250</v>
      </c>
      <c r="K19" s="23">
        <f t="shared" si="5"/>
        <v>562.80000000000007</v>
      </c>
      <c r="L19" s="24">
        <f t="shared" si="1"/>
        <v>2954.8</v>
      </c>
      <c r="M19" s="25">
        <f t="shared" si="2"/>
        <v>130.63999999999999</v>
      </c>
      <c r="N19" s="25">
        <v>0</v>
      </c>
      <c r="O19" s="25">
        <v>0</v>
      </c>
      <c r="P19" s="26">
        <f t="shared" si="3"/>
        <v>130.63999999999999</v>
      </c>
      <c r="Q19" s="27">
        <f t="shared" si="4"/>
        <v>2824.1600000000003</v>
      </c>
      <c r="R19" s="17">
        <v>4322082859</v>
      </c>
    </row>
    <row r="20" spans="1:18" x14ac:dyDescent="0.25">
      <c r="A20" s="1"/>
      <c r="B20" s="16">
        <v>5</v>
      </c>
      <c r="C20" s="16" t="s">
        <v>27</v>
      </c>
      <c r="D20" s="18" t="s">
        <v>38</v>
      </c>
      <c r="E20" s="19" t="s">
        <v>39</v>
      </c>
      <c r="F20" s="17" t="s">
        <v>40</v>
      </c>
      <c r="G20" s="21">
        <v>71.400000000000006</v>
      </c>
      <c r="H20" s="22">
        <v>30</v>
      </c>
      <c r="I20" s="23">
        <f t="shared" si="0"/>
        <v>2142</v>
      </c>
      <c r="J20" s="23">
        <v>250</v>
      </c>
      <c r="K20" s="23">
        <f t="shared" si="5"/>
        <v>562.80000000000007</v>
      </c>
      <c r="L20" s="24">
        <f t="shared" si="1"/>
        <v>2954.8</v>
      </c>
      <c r="M20" s="25">
        <f t="shared" si="2"/>
        <v>130.63999999999999</v>
      </c>
      <c r="N20" s="25">
        <v>0</v>
      </c>
      <c r="O20" s="25">
        <v>0</v>
      </c>
      <c r="P20" s="26">
        <f t="shared" si="3"/>
        <v>130.63999999999999</v>
      </c>
      <c r="Q20" s="27">
        <f t="shared" si="4"/>
        <v>2824.1600000000003</v>
      </c>
      <c r="R20" s="17">
        <v>4654012114</v>
      </c>
    </row>
    <row r="21" spans="1:18" x14ac:dyDescent="0.25">
      <c r="A21" s="1"/>
      <c r="B21" s="16">
        <v>6</v>
      </c>
      <c r="C21" s="16" t="s">
        <v>27</v>
      </c>
      <c r="D21" s="18" t="s">
        <v>41</v>
      </c>
      <c r="E21" s="19" t="s">
        <v>42</v>
      </c>
      <c r="F21" s="17" t="s">
        <v>43</v>
      </c>
      <c r="G21" s="21">
        <v>71.400000000000006</v>
      </c>
      <c r="H21" s="22">
        <v>30</v>
      </c>
      <c r="I21" s="23">
        <f t="shared" si="0"/>
        <v>2142</v>
      </c>
      <c r="J21" s="23">
        <v>250</v>
      </c>
      <c r="K21" s="23">
        <f t="shared" si="5"/>
        <v>562.80000000000007</v>
      </c>
      <c r="L21" s="24">
        <f t="shared" si="1"/>
        <v>2954.8</v>
      </c>
      <c r="M21" s="25">
        <f t="shared" si="2"/>
        <v>130.63999999999999</v>
      </c>
      <c r="N21" s="25">
        <v>0</v>
      </c>
      <c r="O21" s="25">
        <v>0</v>
      </c>
      <c r="P21" s="26">
        <f t="shared" si="3"/>
        <v>130.63999999999999</v>
      </c>
      <c r="Q21" s="27">
        <f t="shared" si="4"/>
        <v>2824.1600000000003</v>
      </c>
      <c r="R21" s="17">
        <v>3164072096</v>
      </c>
    </row>
    <row r="22" spans="1:18" x14ac:dyDescent="0.25">
      <c r="A22" s="1"/>
      <c r="B22" s="16">
        <v>7</v>
      </c>
      <c r="C22" s="16" t="s">
        <v>27</v>
      </c>
      <c r="D22" s="18" t="s">
        <v>44</v>
      </c>
      <c r="E22" s="19" t="s">
        <v>45</v>
      </c>
      <c r="F22" s="17" t="s">
        <v>46</v>
      </c>
      <c r="G22" s="21">
        <v>71.400000000000006</v>
      </c>
      <c r="H22" s="22">
        <v>30</v>
      </c>
      <c r="I22" s="23">
        <f t="shared" si="0"/>
        <v>2142</v>
      </c>
      <c r="J22" s="23">
        <v>250</v>
      </c>
      <c r="K22" s="23">
        <f t="shared" si="5"/>
        <v>562.80000000000007</v>
      </c>
      <c r="L22" s="24">
        <f t="shared" ref="L22:L38" si="6">SUM(I22:K22)</f>
        <v>2954.8</v>
      </c>
      <c r="M22" s="25">
        <f t="shared" si="2"/>
        <v>130.63999999999999</v>
      </c>
      <c r="N22" s="25">
        <v>0</v>
      </c>
      <c r="O22" s="25">
        <v>0</v>
      </c>
      <c r="P22" s="26">
        <f t="shared" si="3"/>
        <v>130.63999999999999</v>
      </c>
      <c r="Q22" s="27">
        <f t="shared" si="4"/>
        <v>2824.1600000000003</v>
      </c>
      <c r="R22" s="17">
        <v>3759034879</v>
      </c>
    </row>
    <row r="23" spans="1:18" x14ac:dyDescent="0.25">
      <c r="A23" s="1"/>
      <c r="B23" s="16">
        <v>8</v>
      </c>
      <c r="C23" s="16" t="s">
        <v>47</v>
      </c>
      <c r="D23" s="18" t="s">
        <v>48</v>
      </c>
      <c r="E23" s="19" t="s">
        <v>49</v>
      </c>
      <c r="F23" s="28">
        <v>42795</v>
      </c>
      <c r="G23" s="21">
        <v>75.64</v>
      </c>
      <c r="H23" s="22">
        <v>30</v>
      </c>
      <c r="I23" s="23">
        <f t="shared" si="0"/>
        <v>2269.1999999999998</v>
      </c>
      <c r="J23" s="23">
        <v>250</v>
      </c>
      <c r="K23" s="23">
        <f>14.52*H23</f>
        <v>435.59999999999997</v>
      </c>
      <c r="L23" s="24">
        <f t="shared" si="6"/>
        <v>2954.7999999999997</v>
      </c>
      <c r="M23" s="25">
        <f t="shared" si="2"/>
        <v>130.63999999999999</v>
      </c>
      <c r="N23" s="25">
        <v>0</v>
      </c>
      <c r="O23" s="25">
        <v>0</v>
      </c>
      <c r="P23" s="26">
        <f t="shared" si="3"/>
        <v>130.63999999999999</v>
      </c>
      <c r="Q23" s="27">
        <f t="shared" si="4"/>
        <v>2824.16</v>
      </c>
      <c r="R23" s="17">
        <v>3607017078</v>
      </c>
    </row>
    <row r="24" spans="1:18" x14ac:dyDescent="0.25">
      <c r="A24" s="1"/>
      <c r="B24" s="16">
        <v>9</v>
      </c>
      <c r="C24" s="16" t="s">
        <v>47</v>
      </c>
      <c r="D24" s="18" t="s">
        <v>50</v>
      </c>
      <c r="E24" s="19" t="s">
        <v>51</v>
      </c>
      <c r="F24" s="28">
        <v>42786</v>
      </c>
      <c r="G24" s="21">
        <v>75.64</v>
      </c>
      <c r="H24" s="22">
        <v>30</v>
      </c>
      <c r="I24" s="23">
        <f t="shared" si="0"/>
        <v>2269.1999999999998</v>
      </c>
      <c r="J24" s="23">
        <v>250</v>
      </c>
      <c r="K24" s="23">
        <f t="shared" ref="K24:K37" si="7">14.52*H24</f>
        <v>435.59999999999997</v>
      </c>
      <c r="L24" s="24">
        <f t="shared" si="6"/>
        <v>2954.7999999999997</v>
      </c>
      <c r="M24" s="25">
        <f t="shared" si="2"/>
        <v>130.63999999999999</v>
      </c>
      <c r="N24" s="25">
        <v>0</v>
      </c>
      <c r="O24" s="25">
        <v>0</v>
      </c>
      <c r="P24" s="26">
        <f t="shared" si="3"/>
        <v>130.63999999999999</v>
      </c>
      <c r="Q24" s="27">
        <f t="shared" si="4"/>
        <v>2824.16</v>
      </c>
      <c r="R24" s="17">
        <v>3287038944</v>
      </c>
    </row>
    <row r="25" spans="1:18" x14ac:dyDescent="0.25">
      <c r="A25" s="1"/>
      <c r="B25" s="16">
        <v>10</v>
      </c>
      <c r="C25" s="16" t="s">
        <v>47</v>
      </c>
      <c r="D25" s="18" t="s">
        <v>52</v>
      </c>
      <c r="E25" s="19" t="s">
        <v>53</v>
      </c>
      <c r="F25" s="28">
        <v>42786</v>
      </c>
      <c r="G25" s="21">
        <v>75.64</v>
      </c>
      <c r="H25" s="22">
        <v>30</v>
      </c>
      <c r="I25" s="23">
        <f t="shared" si="0"/>
        <v>2269.1999999999998</v>
      </c>
      <c r="J25" s="23">
        <v>250</v>
      </c>
      <c r="K25" s="23">
        <f t="shared" si="7"/>
        <v>435.59999999999997</v>
      </c>
      <c r="L25" s="24">
        <f t="shared" si="6"/>
        <v>2954.7999999999997</v>
      </c>
      <c r="M25" s="25">
        <f t="shared" si="2"/>
        <v>130.63999999999999</v>
      </c>
      <c r="N25" s="25">
        <v>0</v>
      </c>
      <c r="O25" s="25">
        <v>0</v>
      </c>
      <c r="P25" s="26">
        <f t="shared" si="3"/>
        <v>130.63999999999999</v>
      </c>
      <c r="Q25" s="27">
        <f t="shared" si="4"/>
        <v>2824.16</v>
      </c>
      <c r="R25" s="17">
        <v>3287039080</v>
      </c>
    </row>
    <row r="26" spans="1:18" x14ac:dyDescent="0.25">
      <c r="A26" s="1"/>
      <c r="B26" s="16">
        <v>11</v>
      </c>
      <c r="C26" s="16" t="s">
        <v>47</v>
      </c>
      <c r="D26" s="18" t="s">
        <v>54</v>
      </c>
      <c r="E26" s="19" t="s">
        <v>55</v>
      </c>
      <c r="F26" s="28">
        <v>42786</v>
      </c>
      <c r="G26" s="21">
        <v>75.64</v>
      </c>
      <c r="H26" s="22">
        <v>14</v>
      </c>
      <c r="I26" s="23">
        <f t="shared" si="0"/>
        <v>1058.96</v>
      </c>
      <c r="J26" s="23">
        <v>250</v>
      </c>
      <c r="K26" s="23">
        <f t="shared" si="7"/>
        <v>203.28</v>
      </c>
      <c r="L26" s="24">
        <f t="shared" si="6"/>
        <v>1512.24</v>
      </c>
      <c r="M26" s="25">
        <f t="shared" si="2"/>
        <v>60.97</v>
      </c>
      <c r="N26" s="25">
        <v>0</v>
      </c>
      <c r="O26" s="25">
        <v>0</v>
      </c>
      <c r="P26" s="26">
        <f t="shared" si="3"/>
        <v>60.97</v>
      </c>
      <c r="Q26" s="27">
        <f t="shared" si="4"/>
        <v>1451.27</v>
      </c>
      <c r="R26" s="17">
        <v>3759033361</v>
      </c>
    </row>
    <row r="27" spans="1:18" x14ac:dyDescent="0.25">
      <c r="A27" s="1"/>
      <c r="B27" s="16">
        <v>12</v>
      </c>
      <c r="C27" s="16" t="s">
        <v>47</v>
      </c>
      <c r="D27" s="18" t="s">
        <v>56</v>
      </c>
      <c r="E27" s="19" t="s">
        <v>57</v>
      </c>
      <c r="F27" s="28">
        <v>42786</v>
      </c>
      <c r="G27" s="21">
        <v>75.64</v>
      </c>
      <c r="H27" s="22">
        <v>30</v>
      </c>
      <c r="I27" s="23">
        <f t="shared" si="0"/>
        <v>2269.1999999999998</v>
      </c>
      <c r="J27" s="23">
        <v>250</v>
      </c>
      <c r="K27" s="23">
        <f t="shared" si="7"/>
        <v>435.59999999999997</v>
      </c>
      <c r="L27" s="24">
        <f t="shared" si="6"/>
        <v>2954.7999999999997</v>
      </c>
      <c r="M27" s="25">
        <f t="shared" si="2"/>
        <v>130.63999999999999</v>
      </c>
      <c r="N27" s="25">
        <v>0</v>
      </c>
      <c r="O27" s="25">
        <v>0</v>
      </c>
      <c r="P27" s="26">
        <f t="shared" si="3"/>
        <v>130.63999999999999</v>
      </c>
      <c r="Q27" s="27">
        <f t="shared" si="4"/>
        <v>2824.16</v>
      </c>
      <c r="R27" s="17">
        <v>3364085352</v>
      </c>
    </row>
    <row r="28" spans="1:18" x14ac:dyDescent="0.25">
      <c r="A28" s="1"/>
      <c r="B28" s="16">
        <v>13</v>
      </c>
      <c r="C28" s="16" t="s">
        <v>47</v>
      </c>
      <c r="D28" s="18" t="s">
        <v>58</v>
      </c>
      <c r="E28" s="19" t="s">
        <v>59</v>
      </c>
      <c r="F28" s="28">
        <v>42786</v>
      </c>
      <c r="G28" s="21">
        <v>75.64</v>
      </c>
      <c r="H28" s="22">
        <v>30</v>
      </c>
      <c r="I28" s="23">
        <f t="shared" si="0"/>
        <v>2269.1999999999998</v>
      </c>
      <c r="J28" s="23">
        <v>250</v>
      </c>
      <c r="K28" s="23">
        <f t="shared" si="7"/>
        <v>435.59999999999997</v>
      </c>
      <c r="L28" s="24">
        <f t="shared" si="6"/>
        <v>2954.7999999999997</v>
      </c>
      <c r="M28" s="25">
        <f t="shared" si="2"/>
        <v>130.63999999999999</v>
      </c>
      <c r="N28" s="25">
        <v>0</v>
      </c>
      <c r="O28" s="25">
        <v>0</v>
      </c>
      <c r="P28" s="26">
        <f t="shared" si="3"/>
        <v>130.63999999999999</v>
      </c>
      <c r="Q28" s="27">
        <f t="shared" si="4"/>
        <v>2824.16</v>
      </c>
      <c r="R28" s="17">
        <v>3532020817</v>
      </c>
    </row>
    <row r="29" spans="1:18" x14ac:dyDescent="0.25">
      <c r="A29" s="29"/>
      <c r="B29" s="16">
        <v>14</v>
      </c>
      <c r="C29" s="16" t="s">
        <v>47</v>
      </c>
      <c r="D29" s="18" t="s">
        <v>60</v>
      </c>
      <c r="E29" s="19" t="s">
        <v>61</v>
      </c>
      <c r="F29" s="28">
        <v>42786</v>
      </c>
      <c r="G29" s="21">
        <v>75.64</v>
      </c>
      <c r="H29" s="22">
        <v>30</v>
      </c>
      <c r="I29" s="23">
        <f t="shared" si="0"/>
        <v>2269.1999999999998</v>
      </c>
      <c r="J29" s="23">
        <v>250</v>
      </c>
      <c r="K29" s="23">
        <f t="shared" si="7"/>
        <v>435.59999999999997</v>
      </c>
      <c r="L29" s="24">
        <f t="shared" si="6"/>
        <v>2954.7999999999997</v>
      </c>
      <c r="M29" s="25">
        <f t="shared" si="2"/>
        <v>130.63999999999999</v>
      </c>
      <c r="N29" s="25">
        <v>0</v>
      </c>
      <c r="O29" s="25">
        <v>0</v>
      </c>
      <c r="P29" s="26">
        <f t="shared" si="3"/>
        <v>130.63999999999999</v>
      </c>
      <c r="Q29" s="27">
        <f t="shared" si="4"/>
        <v>2824.16</v>
      </c>
      <c r="R29" s="30">
        <v>3424051646</v>
      </c>
    </row>
    <row r="30" spans="1:18" x14ac:dyDescent="0.25">
      <c r="A30" s="29"/>
      <c r="B30" s="16">
        <v>15</v>
      </c>
      <c r="C30" s="16" t="s">
        <v>47</v>
      </c>
      <c r="D30" s="18" t="s">
        <v>62</v>
      </c>
      <c r="E30" s="31" t="s">
        <v>63</v>
      </c>
      <c r="F30" s="28">
        <v>43132</v>
      </c>
      <c r="G30" s="21">
        <v>75.64</v>
      </c>
      <c r="H30" s="22">
        <v>30</v>
      </c>
      <c r="I30" s="23">
        <f t="shared" si="0"/>
        <v>2269.1999999999998</v>
      </c>
      <c r="J30" s="23">
        <v>250</v>
      </c>
      <c r="K30" s="23">
        <f t="shared" si="7"/>
        <v>435.59999999999997</v>
      </c>
      <c r="L30" s="24">
        <f t="shared" si="6"/>
        <v>2954.7999999999997</v>
      </c>
      <c r="M30" s="25">
        <f t="shared" si="2"/>
        <v>130.63999999999999</v>
      </c>
      <c r="N30" s="25">
        <v>0</v>
      </c>
      <c r="O30" s="25">
        <v>0</v>
      </c>
      <c r="P30" s="26">
        <f t="shared" si="3"/>
        <v>130.63999999999999</v>
      </c>
      <c r="Q30" s="27">
        <f t="shared" si="4"/>
        <v>2824.16</v>
      </c>
      <c r="R30" s="17" t="s">
        <v>64</v>
      </c>
    </row>
    <row r="31" spans="1:18" x14ac:dyDescent="0.25">
      <c r="A31" s="1"/>
      <c r="B31" s="16">
        <v>16</v>
      </c>
      <c r="C31" s="16" t="s">
        <v>47</v>
      </c>
      <c r="D31" s="18" t="s">
        <v>65</v>
      </c>
      <c r="E31" s="19" t="s">
        <v>66</v>
      </c>
      <c r="F31" s="28">
        <v>42786</v>
      </c>
      <c r="G31" s="21">
        <v>75.64</v>
      </c>
      <c r="H31" s="22">
        <v>30</v>
      </c>
      <c r="I31" s="23">
        <f t="shared" si="0"/>
        <v>2269.1999999999998</v>
      </c>
      <c r="J31" s="23">
        <v>250</v>
      </c>
      <c r="K31" s="23">
        <f t="shared" si="7"/>
        <v>435.59999999999997</v>
      </c>
      <c r="L31" s="24">
        <f t="shared" si="6"/>
        <v>2954.7999999999997</v>
      </c>
      <c r="M31" s="25">
        <f t="shared" si="2"/>
        <v>130.63999999999999</v>
      </c>
      <c r="N31" s="25">
        <v>0</v>
      </c>
      <c r="O31" s="25">
        <v>0</v>
      </c>
      <c r="P31" s="26">
        <f t="shared" si="3"/>
        <v>130.63999999999999</v>
      </c>
      <c r="Q31" s="27">
        <f t="shared" si="4"/>
        <v>2824.16</v>
      </c>
      <c r="R31" s="17">
        <v>3137127054</v>
      </c>
    </row>
    <row r="32" spans="1:18" x14ac:dyDescent="0.25">
      <c r="A32" s="1"/>
      <c r="B32" s="16">
        <v>17</v>
      </c>
      <c r="C32" s="16" t="s">
        <v>47</v>
      </c>
      <c r="D32" s="18" t="s">
        <v>67</v>
      </c>
      <c r="E32" s="19" t="s">
        <v>68</v>
      </c>
      <c r="F32" s="28">
        <v>42786</v>
      </c>
      <c r="G32" s="21">
        <v>75.64</v>
      </c>
      <c r="H32" s="22">
        <v>30</v>
      </c>
      <c r="I32" s="23">
        <f t="shared" si="0"/>
        <v>2269.1999999999998</v>
      </c>
      <c r="J32" s="23">
        <v>250</v>
      </c>
      <c r="K32" s="23">
        <f t="shared" si="7"/>
        <v>435.59999999999997</v>
      </c>
      <c r="L32" s="24">
        <f t="shared" si="6"/>
        <v>2954.7999999999997</v>
      </c>
      <c r="M32" s="25">
        <f t="shared" si="2"/>
        <v>130.63999999999999</v>
      </c>
      <c r="N32" s="25">
        <v>0</v>
      </c>
      <c r="O32" s="25">
        <v>0</v>
      </c>
      <c r="P32" s="26">
        <f t="shared" si="3"/>
        <v>130.63999999999999</v>
      </c>
      <c r="Q32" s="27">
        <f t="shared" si="4"/>
        <v>2824.16</v>
      </c>
      <c r="R32" s="32">
        <v>3287039109</v>
      </c>
    </row>
    <row r="33" spans="1:18" x14ac:dyDescent="0.25">
      <c r="A33" s="1"/>
      <c r="B33" s="16">
        <v>18</v>
      </c>
      <c r="C33" s="16" t="s">
        <v>47</v>
      </c>
      <c r="D33" s="18" t="s">
        <v>69</v>
      </c>
      <c r="E33" s="19" t="s">
        <v>70</v>
      </c>
      <c r="F33" s="28">
        <v>42786</v>
      </c>
      <c r="G33" s="21">
        <v>75.64</v>
      </c>
      <c r="H33" s="22">
        <v>30</v>
      </c>
      <c r="I33" s="23">
        <f t="shared" si="0"/>
        <v>2269.1999999999998</v>
      </c>
      <c r="J33" s="23">
        <v>250</v>
      </c>
      <c r="K33" s="23">
        <f t="shared" si="7"/>
        <v>435.59999999999997</v>
      </c>
      <c r="L33" s="24">
        <f t="shared" si="6"/>
        <v>2954.7999999999997</v>
      </c>
      <c r="M33" s="25">
        <f t="shared" si="2"/>
        <v>130.63999999999999</v>
      </c>
      <c r="N33" s="25">
        <v>0</v>
      </c>
      <c r="O33" s="25">
        <v>0</v>
      </c>
      <c r="P33" s="26">
        <f t="shared" si="3"/>
        <v>130.63999999999999</v>
      </c>
      <c r="Q33" s="27">
        <f t="shared" si="4"/>
        <v>2824.16</v>
      </c>
      <c r="R33" s="17">
        <v>3287038912</v>
      </c>
    </row>
    <row r="34" spans="1:18" x14ac:dyDescent="0.25">
      <c r="A34" s="1"/>
      <c r="B34" s="16">
        <v>19</v>
      </c>
      <c r="C34" s="16" t="s">
        <v>47</v>
      </c>
      <c r="D34" s="18" t="s">
        <v>71</v>
      </c>
      <c r="E34" s="19" t="s">
        <v>72</v>
      </c>
      <c r="F34" s="28">
        <v>42786</v>
      </c>
      <c r="G34" s="21">
        <v>75.64</v>
      </c>
      <c r="H34" s="22">
        <v>30</v>
      </c>
      <c r="I34" s="23">
        <f t="shared" si="0"/>
        <v>2269.1999999999998</v>
      </c>
      <c r="J34" s="23">
        <v>250</v>
      </c>
      <c r="K34" s="23">
        <f t="shared" si="7"/>
        <v>435.59999999999997</v>
      </c>
      <c r="L34" s="24">
        <f t="shared" si="6"/>
        <v>2954.7999999999997</v>
      </c>
      <c r="M34" s="25">
        <f t="shared" si="2"/>
        <v>130.63999999999999</v>
      </c>
      <c r="N34" s="25">
        <v>0</v>
      </c>
      <c r="O34" s="25">
        <v>0</v>
      </c>
      <c r="P34" s="26">
        <f t="shared" si="3"/>
        <v>130.63999999999999</v>
      </c>
      <c r="Q34" s="27">
        <f t="shared" si="4"/>
        <v>2824.16</v>
      </c>
      <c r="R34" s="17">
        <v>3287038926</v>
      </c>
    </row>
    <row r="35" spans="1:18" x14ac:dyDescent="0.25">
      <c r="A35" s="1"/>
      <c r="B35" s="16">
        <v>20</v>
      </c>
      <c r="C35" s="16" t="s">
        <v>47</v>
      </c>
      <c r="D35" s="33" t="s">
        <v>73</v>
      </c>
      <c r="E35" s="34" t="s">
        <v>74</v>
      </c>
      <c r="F35" s="20">
        <v>43223</v>
      </c>
      <c r="G35" s="21">
        <v>75.64</v>
      </c>
      <c r="H35" s="22">
        <v>30</v>
      </c>
      <c r="I35" s="23">
        <f t="shared" si="0"/>
        <v>2269.1999999999998</v>
      </c>
      <c r="J35" s="23">
        <v>250</v>
      </c>
      <c r="K35" s="23">
        <f t="shared" si="7"/>
        <v>435.59999999999997</v>
      </c>
      <c r="L35" s="24">
        <f t="shared" si="6"/>
        <v>2954.7999999999997</v>
      </c>
      <c r="M35" s="25">
        <f t="shared" si="2"/>
        <v>130.63999999999999</v>
      </c>
      <c r="N35" s="25">
        <v>0</v>
      </c>
      <c r="O35" s="25">
        <v>0</v>
      </c>
      <c r="P35" s="26">
        <f t="shared" si="3"/>
        <v>130.63999999999999</v>
      </c>
      <c r="Q35" s="27">
        <f t="shared" si="4"/>
        <v>2824.16</v>
      </c>
      <c r="R35" s="17" t="s">
        <v>75</v>
      </c>
    </row>
    <row r="36" spans="1:18" x14ac:dyDescent="0.25">
      <c r="A36" s="1"/>
      <c r="B36" s="16">
        <v>21</v>
      </c>
      <c r="C36" s="16" t="s">
        <v>47</v>
      </c>
      <c r="D36" s="33" t="s">
        <v>76</v>
      </c>
      <c r="E36" s="34" t="s">
        <v>77</v>
      </c>
      <c r="F36" s="20">
        <v>43223</v>
      </c>
      <c r="G36" s="21">
        <v>75.64</v>
      </c>
      <c r="H36" s="22">
        <v>30</v>
      </c>
      <c r="I36" s="23">
        <f t="shared" si="0"/>
        <v>2269.1999999999998</v>
      </c>
      <c r="J36" s="23">
        <v>250</v>
      </c>
      <c r="K36" s="23">
        <f t="shared" si="7"/>
        <v>435.59999999999997</v>
      </c>
      <c r="L36" s="24">
        <f t="shared" si="6"/>
        <v>2954.7999999999997</v>
      </c>
      <c r="M36" s="25">
        <f t="shared" si="2"/>
        <v>130.63999999999999</v>
      </c>
      <c r="N36" s="25">
        <v>0</v>
      </c>
      <c r="O36" s="25">
        <v>0</v>
      </c>
      <c r="P36" s="26">
        <f t="shared" si="3"/>
        <v>130.63999999999999</v>
      </c>
      <c r="Q36" s="27">
        <f t="shared" si="4"/>
        <v>2824.16</v>
      </c>
      <c r="R36" s="17" t="s">
        <v>78</v>
      </c>
    </row>
    <row r="37" spans="1:18" x14ac:dyDescent="0.25">
      <c r="A37" s="1"/>
      <c r="B37" s="16">
        <v>22</v>
      </c>
      <c r="C37" s="16" t="s">
        <v>47</v>
      </c>
      <c r="D37" s="18" t="s">
        <v>79</v>
      </c>
      <c r="E37" s="19" t="s">
        <v>80</v>
      </c>
      <c r="F37" s="28">
        <v>42052</v>
      </c>
      <c r="G37" s="21">
        <v>75.64</v>
      </c>
      <c r="H37" s="22">
        <v>30</v>
      </c>
      <c r="I37" s="23">
        <f t="shared" si="0"/>
        <v>2269.1999999999998</v>
      </c>
      <c r="J37" s="23">
        <v>250</v>
      </c>
      <c r="K37" s="23">
        <f t="shared" si="7"/>
        <v>435.59999999999997</v>
      </c>
      <c r="L37" s="24">
        <f t="shared" si="6"/>
        <v>2954.7999999999997</v>
      </c>
      <c r="M37" s="25">
        <f t="shared" si="2"/>
        <v>130.63999999999999</v>
      </c>
      <c r="N37" s="25">
        <v>0</v>
      </c>
      <c r="O37" s="25">
        <v>0</v>
      </c>
      <c r="P37" s="26">
        <f t="shared" si="3"/>
        <v>130.63999999999999</v>
      </c>
      <c r="Q37" s="27">
        <f t="shared" si="4"/>
        <v>2824.16</v>
      </c>
      <c r="R37" s="17">
        <v>3164072927</v>
      </c>
    </row>
    <row r="38" spans="1:18" x14ac:dyDescent="0.25">
      <c r="A38" s="1"/>
      <c r="B38" s="16">
        <v>23</v>
      </c>
      <c r="C38" s="16" t="s">
        <v>81</v>
      </c>
      <c r="D38" s="18" t="s">
        <v>82</v>
      </c>
      <c r="E38" s="19" t="s">
        <v>83</v>
      </c>
      <c r="F38" s="28">
        <v>42871</v>
      </c>
      <c r="G38" s="21">
        <v>71.400000000000006</v>
      </c>
      <c r="H38" s="22">
        <v>30</v>
      </c>
      <c r="I38" s="23">
        <f t="shared" si="0"/>
        <v>2142</v>
      </c>
      <c r="J38" s="23">
        <v>250</v>
      </c>
      <c r="K38" s="23">
        <f t="shared" ref="K38" si="8">18.76*H38</f>
        <v>562.80000000000007</v>
      </c>
      <c r="L38" s="24">
        <f t="shared" si="6"/>
        <v>2954.8</v>
      </c>
      <c r="M38" s="25">
        <f t="shared" si="2"/>
        <v>130.63999999999999</v>
      </c>
      <c r="N38" s="25">
        <v>0</v>
      </c>
      <c r="O38" s="25">
        <v>0</v>
      </c>
      <c r="P38" s="26">
        <f t="shared" si="3"/>
        <v>130.63999999999999</v>
      </c>
      <c r="Q38" s="27">
        <f t="shared" si="4"/>
        <v>2824.1600000000003</v>
      </c>
      <c r="R38" s="17">
        <v>3153059040</v>
      </c>
    </row>
    <row r="39" spans="1:18" x14ac:dyDescent="0.25">
      <c r="A39" s="1"/>
      <c r="B39" s="42">
        <v>1</v>
      </c>
      <c r="C39" s="45" t="s">
        <v>275</v>
      </c>
      <c r="D39" s="18" t="s">
        <v>276</v>
      </c>
      <c r="E39" s="93" t="s">
        <v>277</v>
      </c>
      <c r="F39" s="44">
        <v>42786</v>
      </c>
      <c r="G39" s="21">
        <v>75.64</v>
      </c>
      <c r="H39" s="22">
        <v>30</v>
      </c>
      <c r="I39" s="23">
        <f t="shared" si="0"/>
        <v>2269.1999999999998</v>
      </c>
      <c r="J39" s="23">
        <v>250</v>
      </c>
      <c r="K39" s="23">
        <f>14.52*H39</f>
        <v>435.59999999999997</v>
      </c>
      <c r="L39" s="24">
        <f t="shared" ref="L39" si="9">SUM(I39:K39)</f>
        <v>2954.7999999999997</v>
      </c>
      <c r="M39" s="25">
        <f t="shared" si="2"/>
        <v>130.63999999999999</v>
      </c>
      <c r="N39" s="25">
        <v>0</v>
      </c>
      <c r="O39" s="25">
        <v>0</v>
      </c>
      <c r="P39" s="26">
        <f t="shared" si="3"/>
        <v>130.63999999999999</v>
      </c>
      <c r="Q39" s="27">
        <f t="shared" si="4"/>
        <v>2824.16</v>
      </c>
      <c r="R39" s="16" t="s">
        <v>278</v>
      </c>
    </row>
    <row r="40" spans="1:18" x14ac:dyDescent="0.25">
      <c r="A40" s="1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7"/>
    </row>
    <row r="41" spans="1:18" x14ac:dyDescent="0.25">
      <c r="A41" s="1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7"/>
    </row>
    <row r="42" spans="1:18" x14ac:dyDescent="0.25">
      <c r="A42" s="1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7"/>
    </row>
    <row r="43" spans="1:18" ht="15.75" x14ac:dyDescent="0.25">
      <c r="A43" s="1"/>
      <c r="B43" s="112" t="s">
        <v>85</v>
      </c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</row>
    <row r="44" spans="1:18" ht="15.75" x14ac:dyDescent="0.25">
      <c r="A44" s="1"/>
      <c r="B44" s="105" t="s">
        <v>86</v>
      </c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</row>
    <row r="45" spans="1:18" x14ac:dyDescent="0.25">
      <c r="A45" s="1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5"/>
    </row>
    <row r="46" spans="1:18" x14ac:dyDescent="0.25">
      <c r="A46" s="1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5"/>
    </row>
    <row r="47" spans="1:18" x14ac:dyDescent="0.25">
      <c r="A47" s="1"/>
      <c r="B47" s="99" t="s">
        <v>7</v>
      </c>
      <c r="C47" s="99" t="s">
        <v>8</v>
      </c>
      <c r="D47" s="99" t="s">
        <v>9</v>
      </c>
      <c r="E47" s="99" t="s">
        <v>10</v>
      </c>
      <c r="F47" s="99" t="s">
        <v>11</v>
      </c>
      <c r="G47" s="99" t="s">
        <v>12</v>
      </c>
      <c r="H47" s="97" t="s">
        <v>13</v>
      </c>
      <c r="I47" s="94" t="s">
        <v>14</v>
      </c>
      <c r="J47" s="94" t="s">
        <v>15</v>
      </c>
      <c r="K47" s="94" t="s">
        <v>15</v>
      </c>
      <c r="L47" s="100" t="s">
        <v>16</v>
      </c>
      <c r="M47" s="106" t="s">
        <v>17</v>
      </c>
      <c r="N47" s="107"/>
      <c r="O47" s="107"/>
      <c r="P47" s="95" t="s">
        <v>18</v>
      </c>
      <c r="Q47" s="96" t="s">
        <v>19</v>
      </c>
      <c r="R47" s="97" t="s">
        <v>20</v>
      </c>
    </row>
    <row r="48" spans="1:18" x14ac:dyDescent="0.25">
      <c r="A48" s="1"/>
      <c r="B48" s="99"/>
      <c r="C48" s="99"/>
      <c r="D48" s="99"/>
      <c r="E48" s="99"/>
      <c r="F48" s="99"/>
      <c r="G48" s="99"/>
      <c r="H48" s="97"/>
      <c r="I48" s="94"/>
      <c r="J48" s="94"/>
      <c r="K48" s="94"/>
      <c r="L48" s="100"/>
      <c r="M48" s="15">
        <v>201</v>
      </c>
      <c r="N48" s="15">
        <v>211</v>
      </c>
      <c r="O48" s="15">
        <v>120</v>
      </c>
      <c r="P48" s="95"/>
      <c r="Q48" s="96"/>
      <c r="R48" s="97"/>
    </row>
    <row r="49" spans="1:18" ht="45" x14ac:dyDescent="0.25">
      <c r="A49" s="1"/>
      <c r="B49" s="116"/>
      <c r="C49" s="116"/>
      <c r="D49" s="116"/>
      <c r="E49" s="116"/>
      <c r="F49" s="116"/>
      <c r="G49" s="116"/>
      <c r="H49" s="108"/>
      <c r="I49" s="40" t="s">
        <v>21</v>
      </c>
      <c r="J49" s="40" t="s">
        <v>22</v>
      </c>
      <c r="K49" s="40" t="s">
        <v>23</v>
      </c>
      <c r="L49" s="113"/>
      <c r="M49" s="40" t="s">
        <v>24</v>
      </c>
      <c r="N49" s="40" t="s">
        <v>25</v>
      </c>
      <c r="O49" s="40" t="s">
        <v>26</v>
      </c>
      <c r="P49" s="114"/>
      <c r="Q49" s="115"/>
      <c r="R49" s="108"/>
    </row>
    <row r="50" spans="1:18" x14ac:dyDescent="0.25">
      <c r="A50" s="41"/>
      <c r="B50" s="42">
        <v>1</v>
      </c>
      <c r="C50" s="16" t="s">
        <v>81</v>
      </c>
      <c r="D50" s="18" t="s">
        <v>87</v>
      </c>
      <c r="E50" s="43" t="s">
        <v>88</v>
      </c>
      <c r="F50" s="32" t="s">
        <v>89</v>
      </c>
      <c r="G50" s="21">
        <v>71.400000000000006</v>
      </c>
      <c r="H50" s="22">
        <v>30</v>
      </c>
      <c r="I50" s="23">
        <f t="shared" ref="I50:I55" si="10">G50*H50</f>
        <v>2142</v>
      </c>
      <c r="J50" s="23">
        <v>250</v>
      </c>
      <c r="K50" s="23">
        <f t="shared" ref="K50:K55" si="11">18.76*H50</f>
        <v>562.80000000000007</v>
      </c>
      <c r="L50" s="24">
        <f t="shared" ref="L50:L51" si="12">SUM(I50:K50)</f>
        <v>2954.8</v>
      </c>
      <c r="M50" s="25">
        <f t="shared" ref="M50:M55" si="13">ROUND((I50+K50)*4.83%,2)</f>
        <v>130.63999999999999</v>
      </c>
      <c r="N50" s="25">
        <v>0</v>
      </c>
      <c r="O50" s="25">
        <v>0</v>
      </c>
      <c r="P50" s="26">
        <f t="shared" ref="P50:P55" si="14">SUM(M50:O50)</f>
        <v>130.63999999999999</v>
      </c>
      <c r="Q50" s="27">
        <f t="shared" ref="Q50:Q55" si="15">+L50-P50</f>
        <v>2824.1600000000003</v>
      </c>
      <c r="R50" s="17">
        <v>3216010363</v>
      </c>
    </row>
    <row r="51" spans="1:18" x14ac:dyDescent="0.25">
      <c r="A51" s="41"/>
      <c r="B51" s="42">
        <v>2</v>
      </c>
      <c r="C51" s="16" t="s">
        <v>81</v>
      </c>
      <c r="D51" s="18" t="s">
        <v>90</v>
      </c>
      <c r="E51" s="43" t="s">
        <v>91</v>
      </c>
      <c r="F51" s="44">
        <v>41184</v>
      </c>
      <c r="G51" s="21">
        <v>71.400000000000006</v>
      </c>
      <c r="H51" s="22">
        <v>30</v>
      </c>
      <c r="I51" s="23">
        <f t="shared" si="10"/>
        <v>2142</v>
      </c>
      <c r="J51" s="23">
        <v>250</v>
      </c>
      <c r="K51" s="23">
        <f t="shared" si="11"/>
        <v>562.80000000000007</v>
      </c>
      <c r="L51" s="24">
        <f t="shared" si="12"/>
        <v>2954.8</v>
      </c>
      <c r="M51" s="25">
        <f t="shared" si="13"/>
        <v>130.63999999999999</v>
      </c>
      <c r="N51" s="25">
        <v>0</v>
      </c>
      <c r="O51" s="25">
        <v>0</v>
      </c>
      <c r="P51" s="26">
        <f t="shared" si="14"/>
        <v>130.63999999999999</v>
      </c>
      <c r="Q51" s="27">
        <f t="shared" si="15"/>
        <v>2824.1600000000003</v>
      </c>
      <c r="R51" s="17">
        <v>3532007563</v>
      </c>
    </row>
    <row r="52" spans="1:18" x14ac:dyDescent="0.25">
      <c r="A52" s="41"/>
      <c r="B52" s="42">
        <v>3</v>
      </c>
      <c r="C52" s="45" t="s">
        <v>81</v>
      </c>
      <c r="D52" s="18" t="s">
        <v>92</v>
      </c>
      <c r="E52" s="43" t="s">
        <v>93</v>
      </c>
      <c r="F52" s="32" t="s">
        <v>94</v>
      </c>
      <c r="G52" s="21">
        <v>71.400000000000006</v>
      </c>
      <c r="H52" s="22">
        <v>30</v>
      </c>
      <c r="I52" s="23">
        <f t="shared" si="10"/>
        <v>2142</v>
      </c>
      <c r="J52" s="23">
        <v>250</v>
      </c>
      <c r="K52" s="23">
        <f t="shared" si="11"/>
        <v>562.80000000000007</v>
      </c>
      <c r="L52" s="24">
        <f t="shared" ref="L52:L55" si="16">SUM(I52:K52)</f>
        <v>2954.8</v>
      </c>
      <c r="M52" s="25">
        <f t="shared" si="13"/>
        <v>130.63999999999999</v>
      </c>
      <c r="N52" s="25">
        <v>0</v>
      </c>
      <c r="O52" s="25">
        <v>0</v>
      </c>
      <c r="P52" s="26">
        <f t="shared" si="14"/>
        <v>130.63999999999999</v>
      </c>
      <c r="Q52" s="27">
        <f t="shared" si="15"/>
        <v>2824.1600000000003</v>
      </c>
      <c r="R52" s="17">
        <v>3216008208</v>
      </c>
    </row>
    <row r="53" spans="1:18" x14ac:dyDescent="0.25">
      <c r="A53" s="41"/>
      <c r="B53" s="42">
        <v>4</v>
      </c>
      <c r="C53" s="45" t="s">
        <v>81</v>
      </c>
      <c r="D53" s="18" t="s">
        <v>95</v>
      </c>
      <c r="E53" s="43" t="s">
        <v>96</v>
      </c>
      <c r="F53" s="44">
        <v>38719</v>
      </c>
      <c r="G53" s="21">
        <v>71.400000000000006</v>
      </c>
      <c r="H53" s="22">
        <v>30</v>
      </c>
      <c r="I53" s="23">
        <f t="shared" si="10"/>
        <v>2142</v>
      </c>
      <c r="J53" s="23">
        <v>250</v>
      </c>
      <c r="K53" s="23">
        <f t="shared" si="11"/>
        <v>562.80000000000007</v>
      </c>
      <c r="L53" s="24">
        <f t="shared" si="16"/>
        <v>2954.8</v>
      </c>
      <c r="M53" s="25">
        <f t="shared" si="13"/>
        <v>130.63999999999999</v>
      </c>
      <c r="N53" s="25">
        <v>0</v>
      </c>
      <c r="O53" s="25">
        <v>0</v>
      </c>
      <c r="P53" s="26">
        <f t="shared" si="14"/>
        <v>130.63999999999999</v>
      </c>
      <c r="Q53" s="27">
        <f t="shared" si="15"/>
        <v>2824.1600000000003</v>
      </c>
      <c r="R53" s="17">
        <v>4216005864</v>
      </c>
    </row>
    <row r="54" spans="1:18" x14ac:dyDescent="0.25">
      <c r="A54" s="41"/>
      <c r="B54" s="42">
        <v>5</v>
      </c>
      <c r="C54" s="45" t="s">
        <v>81</v>
      </c>
      <c r="D54" s="46" t="s">
        <v>97</v>
      </c>
      <c r="E54" s="43" t="s">
        <v>98</v>
      </c>
      <c r="F54" s="44">
        <v>43101</v>
      </c>
      <c r="G54" s="21">
        <v>71.400000000000006</v>
      </c>
      <c r="H54" s="22">
        <v>30</v>
      </c>
      <c r="I54" s="23">
        <f t="shared" si="10"/>
        <v>2142</v>
      </c>
      <c r="J54" s="23">
        <v>250</v>
      </c>
      <c r="K54" s="23">
        <f t="shared" si="11"/>
        <v>562.80000000000007</v>
      </c>
      <c r="L54" s="24">
        <f t="shared" si="16"/>
        <v>2954.8</v>
      </c>
      <c r="M54" s="25">
        <f t="shared" si="13"/>
        <v>130.63999999999999</v>
      </c>
      <c r="N54" s="25">
        <v>0</v>
      </c>
      <c r="O54" s="25">
        <v>0</v>
      </c>
      <c r="P54" s="26">
        <f t="shared" si="14"/>
        <v>130.63999999999999</v>
      </c>
      <c r="Q54" s="27">
        <f t="shared" si="15"/>
        <v>2824.1600000000003</v>
      </c>
      <c r="R54" s="45">
        <v>3216034565</v>
      </c>
    </row>
    <row r="55" spans="1:18" x14ac:dyDescent="0.25">
      <c r="A55" s="41"/>
      <c r="B55" s="42">
        <v>6</v>
      </c>
      <c r="C55" s="45" t="s">
        <v>81</v>
      </c>
      <c r="D55" s="46" t="s">
        <v>99</v>
      </c>
      <c r="E55" s="43" t="s">
        <v>100</v>
      </c>
      <c r="F55" s="44">
        <v>43101</v>
      </c>
      <c r="G55" s="21">
        <v>71.400000000000006</v>
      </c>
      <c r="H55" s="22">
        <v>30</v>
      </c>
      <c r="I55" s="23">
        <f t="shared" si="10"/>
        <v>2142</v>
      </c>
      <c r="J55" s="23">
        <v>250</v>
      </c>
      <c r="K55" s="23">
        <f t="shared" si="11"/>
        <v>562.80000000000007</v>
      </c>
      <c r="L55" s="24">
        <f t="shared" si="16"/>
        <v>2954.8</v>
      </c>
      <c r="M55" s="25">
        <f t="shared" si="13"/>
        <v>130.63999999999999</v>
      </c>
      <c r="N55" s="25">
        <v>0</v>
      </c>
      <c r="O55" s="25">
        <v>0</v>
      </c>
      <c r="P55" s="26">
        <f t="shared" si="14"/>
        <v>130.63999999999999</v>
      </c>
      <c r="Q55" s="27">
        <f t="shared" si="15"/>
        <v>2824.1600000000003</v>
      </c>
      <c r="R55" s="45">
        <v>3393002889</v>
      </c>
    </row>
    <row r="56" spans="1:18" x14ac:dyDescent="0.25">
      <c r="A56" s="1"/>
      <c r="B56" s="39"/>
      <c r="C56" s="39"/>
      <c r="D56" s="39"/>
      <c r="E56" s="109" t="s">
        <v>84</v>
      </c>
      <c r="F56" s="110"/>
      <c r="G56" s="110"/>
      <c r="H56" s="111"/>
      <c r="I56" s="47">
        <f t="shared" ref="I56:Q56" si="17">SUM(I50:I55)</f>
        <v>12852</v>
      </c>
      <c r="J56" s="47">
        <f t="shared" si="17"/>
        <v>1500</v>
      </c>
      <c r="K56" s="47">
        <f t="shared" si="17"/>
        <v>3376.8000000000006</v>
      </c>
      <c r="L56" s="48">
        <f t="shared" si="17"/>
        <v>17728.8</v>
      </c>
      <c r="M56" s="47">
        <f t="shared" si="17"/>
        <v>783.83999999999992</v>
      </c>
      <c r="N56" s="47">
        <f t="shared" si="17"/>
        <v>0</v>
      </c>
      <c r="O56" s="47">
        <f t="shared" si="17"/>
        <v>0</v>
      </c>
      <c r="P56" s="47">
        <f t="shared" si="17"/>
        <v>783.83999999999992</v>
      </c>
      <c r="Q56" s="49">
        <f t="shared" si="17"/>
        <v>16944.960000000003</v>
      </c>
      <c r="R56" s="5"/>
    </row>
    <row r="57" spans="1:18" x14ac:dyDescent="0.25">
      <c r="A57" s="1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7"/>
    </row>
    <row r="58" spans="1:18" x14ac:dyDescent="0.25">
      <c r="A58" s="1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7"/>
    </row>
    <row r="59" spans="1:18" x14ac:dyDescent="0.25">
      <c r="A59" s="1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7"/>
    </row>
    <row r="60" spans="1:18" x14ac:dyDescent="0.25">
      <c r="A60" s="1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7"/>
    </row>
    <row r="61" spans="1:18" x14ac:dyDescent="0.25">
      <c r="A61" s="1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7"/>
    </row>
    <row r="62" spans="1:18" ht="15.75" x14ac:dyDescent="0.25">
      <c r="A62" s="112" t="s">
        <v>101</v>
      </c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2"/>
    </row>
    <row r="63" spans="1:18" ht="15.75" x14ac:dyDescent="0.25">
      <c r="A63" s="50"/>
      <c r="B63" s="105" t="s">
        <v>86</v>
      </c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</row>
    <row r="64" spans="1:18" x14ac:dyDescent="0.25">
      <c r="A64" s="1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5"/>
    </row>
    <row r="65" spans="1:18" x14ac:dyDescent="0.25">
      <c r="A65" s="1"/>
      <c r="B65" s="99" t="s">
        <v>7</v>
      </c>
      <c r="C65" s="99" t="s">
        <v>8</v>
      </c>
      <c r="D65" s="99" t="s">
        <v>9</v>
      </c>
      <c r="E65" s="99" t="s">
        <v>10</v>
      </c>
      <c r="F65" s="99" t="s">
        <v>11</v>
      </c>
      <c r="G65" s="99" t="s">
        <v>12</v>
      </c>
      <c r="H65" s="97" t="s">
        <v>13</v>
      </c>
      <c r="I65" s="94" t="s">
        <v>14</v>
      </c>
      <c r="J65" s="94" t="s">
        <v>15</v>
      </c>
      <c r="K65" s="94" t="s">
        <v>15</v>
      </c>
      <c r="L65" s="100" t="s">
        <v>16</v>
      </c>
      <c r="M65" s="106" t="s">
        <v>17</v>
      </c>
      <c r="N65" s="107"/>
      <c r="O65" s="107"/>
      <c r="P65" s="95" t="s">
        <v>18</v>
      </c>
      <c r="Q65" s="96" t="s">
        <v>19</v>
      </c>
      <c r="R65" s="97" t="s">
        <v>20</v>
      </c>
    </row>
    <row r="66" spans="1:18" x14ac:dyDescent="0.25">
      <c r="A66" s="1"/>
      <c r="B66" s="99"/>
      <c r="C66" s="99"/>
      <c r="D66" s="99"/>
      <c r="E66" s="99"/>
      <c r="F66" s="99"/>
      <c r="G66" s="99"/>
      <c r="H66" s="97"/>
      <c r="I66" s="94"/>
      <c r="J66" s="94"/>
      <c r="K66" s="94"/>
      <c r="L66" s="100"/>
      <c r="M66" s="15">
        <v>201</v>
      </c>
      <c r="N66" s="15">
        <v>211</v>
      </c>
      <c r="O66" s="15">
        <v>120</v>
      </c>
      <c r="P66" s="95"/>
      <c r="Q66" s="96"/>
      <c r="R66" s="97"/>
    </row>
    <row r="67" spans="1:18" ht="45" x14ac:dyDescent="0.25">
      <c r="A67" s="1"/>
      <c r="B67" s="99"/>
      <c r="C67" s="99"/>
      <c r="D67" s="99"/>
      <c r="E67" s="99"/>
      <c r="F67" s="99"/>
      <c r="G67" s="99"/>
      <c r="H67" s="97"/>
      <c r="I67" s="14" t="s">
        <v>21</v>
      </c>
      <c r="J67" s="14" t="s">
        <v>22</v>
      </c>
      <c r="K67" s="14" t="s">
        <v>23</v>
      </c>
      <c r="L67" s="100"/>
      <c r="M67" s="14" t="s">
        <v>24</v>
      </c>
      <c r="N67" s="14" t="s">
        <v>25</v>
      </c>
      <c r="O67" s="14" t="s">
        <v>26</v>
      </c>
      <c r="P67" s="95"/>
      <c r="Q67" s="96"/>
      <c r="R67" s="97"/>
    </row>
    <row r="68" spans="1:18" x14ac:dyDescent="0.25">
      <c r="A68" s="1"/>
      <c r="B68" s="16">
        <v>1</v>
      </c>
      <c r="C68" s="16" t="s">
        <v>47</v>
      </c>
      <c r="D68" s="18" t="s">
        <v>102</v>
      </c>
      <c r="E68" s="34" t="s">
        <v>103</v>
      </c>
      <c r="F68" s="28">
        <v>42786</v>
      </c>
      <c r="G68" s="21">
        <v>75.64</v>
      </c>
      <c r="H68" s="22">
        <v>30</v>
      </c>
      <c r="I68" s="23">
        <f>G68*H68</f>
        <v>2269.1999999999998</v>
      </c>
      <c r="J68" s="23">
        <v>250</v>
      </c>
      <c r="K68" s="23">
        <f t="shared" ref="K68" si="18">14.52*H68</f>
        <v>435.59999999999997</v>
      </c>
      <c r="L68" s="24">
        <f>SUM(I68:K68)</f>
        <v>2954.7999999999997</v>
      </c>
      <c r="M68" s="25">
        <f>ROUND((I68+K68)*4.83%,2)</f>
        <v>130.63999999999999</v>
      </c>
      <c r="N68" s="25">
        <v>0</v>
      </c>
      <c r="O68" s="25">
        <v>0</v>
      </c>
      <c r="P68" s="26">
        <f>SUM(M68:O68)</f>
        <v>130.63999999999999</v>
      </c>
      <c r="Q68" s="27">
        <f>+L68-P68</f>
        <v>2824.16</v>
      </c>
      <c r="R68" s="17">
        <v>3287038994</v>
      </c>
    </row>
    <row r="69" spans="1:18" x14ac:dyDescent="0.25">
      <c r="A69" s="1"/>
      <c r="B69" s="16">
        <v>2</v>
      </c>
      <c r="C69" s="16" t="s">
        <v>81</v>
      </c>
      <c r="D69" s="18" t="s">
        <v>104</v>
      </c>
      <c r="E69" s="34" t="s">
        <v>105</v>
      </c>
      <c r="F69" s="28">
        <v>39084</v>
      </c>
      <c r="G69" s="21">
        <v>71.400000000000006</v>
      </c>
      <c r="H69" s="22">
        <v>30</v>
      </c>
      <c r="I69" s="23">
        <f t="shared" ref="I69:I93" si="19">G69*H69</f>
        <v>2142</v>
      </c>
      <c r="J69" s="23">
        <v>250</v>
      </c>
      <c r="K69" s="23">
        <f t="shared" ref="K69:K93" si="20">18.76*H69</f>
        <v>562.80000000000007</v>
      </c>
      <c r="L69" s="24">
        <f t="shared" ref="L69:L75" si="21">SUM(I69:K69)</f>
        <v>2954.8</v>
      </c>
      <c r="M69" s="25">
        <f t="shared" ref="M69:M93" si="22">ROUND((I69+K69)*4.83%,2)</f>
        <v>130.63999999999999</v>
      </c>
      <c r="N69" s="25">
        <v>0</v>
      </c>
      <c r="O69" s="25">
        <v>0</v>
      </c>
      <c r="P69" s="26">
        <f t="shared" ref="P69:P93" si="23">SUM(M69:O69)</f>
        <v>130.63999999999999</v>
      </c>
      <c r="Q69" s="27">
        <f t="shared" ref="Q69:Q76" si="24">+L69-P69</f>
        <v>2824.1600000000003</v>
      </c>
      <c r="R69" s="17">
        <v>3216004367</v>
      </c>
    </row>
    <row r="70" spans="1:18" x14ac:dyDescent="0.25">
      <c r="A70" s="1"/>
      <c r="B70" s="16">
        <v>3</v>
      </c>
      <c r="C70" s="16" t="s">
        <v>81</v>
      </c>
      <c r="D70" s="18" t="s">
        <v>106</v>
      </c>
      <c r="E70" s="34" t="s">
        <v>107</v>
      </c>
      <c r="F70" s="28">
        <v>38384</v>
      </c>
      <c r="G70" s="21">
        <v>71.400000000000006</v>
      </c>
      <c r="H70" s="22">
        <v>30</v>
      </c>
      <c r="I70" s="23">
        <f t="shared" si="19"/>
        <v>2142</v>
      </c>
      <c r="J70" s="23">
        <v>250</v>
      </c>
      <c r="K70" s="23">
        <f t="shared" si="20"/>
        <v>562.80000000000007</v>
      </c>
      <c r="L70" s="24">
        <f t="shared" si="21"/>
        <v>2954.8</v>
      </c>
      <c r="M70" s="25">
        <f t="shared" si="22"/>
        <v>130.63999999999999</v>
      </c>
      <c r="N70" s="25">
        <v>0</v>
      </c>
      <c r="O70" s="25">
        <v>0</v>
      </c>
      <c r="P70" s="26">
        <f t="shared" si="23"/>
        <v>130.63999999999999</v>
      </c>
      <c r="Q70" s="27">
        <f t="shared" si="24"/>
        <v>2824.1600000000003</v>
      </c>
      <c r="R70" s="17">
        <v>3216001475</v>
      </c>
    </row>
    <row r="71" spans="1:18" x14ac:dyDescent="0.25">
      <c r="A71" s="1"/>
      <c r="B71" s="16">
        <v>4</v>
      </c>
      <c r="C71" s="16" t="s">
        <v>81</v>
      </c>
      <c r="D71" s="18" t="s">
        <v>108</v>
      </c>
      <c r="E71" s="34" t="s">
        <v>109</v>
      </c>
      <c r="F71" s="28">
        <v>37681</v>
      </c>
      <c r="G71" s="21">
        <v>71.400000000000006</v>
      </c>
      <c r="H71" s="22">
        <v>30</v>
      </c>
      <c r="I71" s="23">
        <f t="shared" si="19"/>
        <v>2142</v>
      </c>
      <c r="J71" s="23">
        <v>250</v>
      </c>
      <c r="K71" s="23">
        <f t="shared" si="20"/>
        <v>562.80000000000007</v>
      </c>
      <c r="L71" s="24">
        <f t="shared" si="21"/>
        <v>2954.8</v>
      </c>
      <c r="M71" s="25">
        <f t="shared" si="22"/>
        <v>130.63999999999999</v>
      </c>
      <c r="N71" s="25">
        <v>0</v>
      </c>
      <c r="O71" s="25">
        <v>0</v>
      </c>
      <c r="P71" s="26">
        <f t="shared" si="23"/>
        <v>130.63999999999999</v>
      </c>
      <c r="Q71" s="27">
        <f t="shared" si="24"/>
        <v>2824.1600000000003</v>
      </c>
      <c r="R71" s="17">
        <v>3216001439</v>
      </c>
    </row>
    <row r="72" spans="1:18" x14ac:dyDescent="0.25">
      <c r="A72" s="1"/>
      <c r="B72" s="16">
        <v>5</v>
      </c>
      <c r="C72" s="16" t="s">
        <v>81</v>
      </c>
      <c r="D72" s="18" t="s">
        <v>110</v>
      </c>
      <c r="E72" s="34" t="s">
        <v>111</v>
      </c>
      <c r="F72" s="28">
        <v>37742</v>
      </c>
      <c r="G72" s="21">
        <v>71.400000000000006</v>
      </c>
      <c r="H72" s="22">
        <v>30</v>
      </c>
      <c r="I72" s="23">
        <f t="shared" si="19"/>
        <v>2142</v>
      </c>
      <c r="J72" s="23">
        <v>250</v>
      </c>
      <c r="K72" s="23">
        <f t="shared" si="20"/>
        <v>562.80000000000007</v>
      </c>
      <c r="L72" s="24">
        <f t="shared" si="21"/>
        <v>2954.8</v>
      </c>
      <c r="M72" s="25">
        <f t="shared" si="22"/>
        <v>130.63999999999999</v>
      </c>
      <c r="N72" s="25">
        <v>0</v>
      </c>
      <c r="O72" s="25">
        <v>0</v>
      </c>
      <c r="P72" s="26">
        <f t="shared" si="23"/>
        <v>130.63999999999999</v>
      </c>
      <c r="Q72" s="27">
        <f t="shared" si="24"/>
        <v>2824.1600000000003</v>
      </c>
      <c r="R72" s="17">
        <v>3216001493</v>
      </c>
    </row>
    <row r="73" spans="1:18" x14ac:dyDescent="0.25">
      <c r="A73" s="1"/>
      <c r="B73" s="16">
        <v>6</v>
      </c>
      <c r="C73" s="16" t="s">
        <v>81</v>
      </c>
      <c r="D73" s="18" t="s">
        <v>112</v>
      </c>
      <c r="E73" s="34" t="s">
        <v>113</v>
      </c>
      <c r="F73" s="28">
        <v>37681</v>
      </c>
      <c r="G73" s="21">
        <v>71.400000000000006</v>
      </c>
      <c r="H73" s="22">
        <v>30</v>
      </c>
      <c r="I73" s="23">
        <f t="shared" si="19"/>
        <v>2142</v>
      </c>
      <c r="J73" s="23">
        <v>250</v>
      </c>
      <c r="K73" s="23">
        <f t="shared" si="20"/>
        <v>562.80000000000007</v>
      </c>
      <c r="L73" s="24">
        <f t="shared" si="21"/>
        <v>2954.8</v>
      </c>
      <c r="M73" s="25">
        <f t="shared" si="22"/>
        <v>130.63999999999999</v>
      </c>
      <c r="N73" s="25">
        <v>0</v>
      </c>
      <c r="O73" s="25">
        <v>0</v>
      </c>
      <c r="P73" s="26">
        <f t="shared" si="23"/>
        <v>130.63999999999999</v>
      </c>
      <c r="Q73" s="27">
        <f t="shared" si="24"/>
        <v>2824.1600000000003</v>
      </c>
      <c r="R73" s="17">
        <v>4216002459</v>
      </c>
    </row>
    <row r="74" spans="1:18" x14ac:dyDescent="0.25">
      <c r="A74" s="1"/>
      <c r="B74" s="16">
        <v>7</v>
      </c>
      <c r="C74" s="16" t="s">
        <v>81</v>
      </c>
      <c r="D74" s="18" t="s">
        <v>114</v>
      </c>
      <c r="E74" s="34" t="s">
        <v>115</v>
      </c>
      <c r="F74" s="28">
        <v>39084</v>
      </c>
      <c r="G74" s="21">
        <v>71.400000000000006</v>
      </c>
      <c r="H74" s="22">
        <v>30</v>
      </c>
      <c r="I74" s="23">
        <f t="shared" si="19"/>
        <v>2142</v>
      </c>
      <c r="J74" s="23">
        <v>250</v>
      </c>
      <c r="K74" s="23">
        <f t="shared" si="20"/>
        <v>562.80000000000007</v>
      </c>
      <c r="L74" s="24">
        <f t="shared" si="21"/>
        <v>2954.8</v>
      </c>
      <c r="M74" s="25">
        <f t="shared" si="22"/>
        <v>130.63999999999999</v>
      </c>
      <c r="N74" s="25">
        <v>0</v>
      </c>
      <c r="O74" s="25">
        <v>0</v>
      </c>
      <c r="P74" s="26">
        <f t="shared" si="23"/>
        <v>130.63999999999999</v>
      </c>
      <c r="Q74" s="27">
        <f t="shared" si="24"/>
        <v>2824.1600000000003</v>
      </c>
      <c r="R74" s="17">
        <v>3216004486</v>
      </c>
    </row>
    <row r="75" spans="1:18" x14ac:dyDescent="0.25">
      <c r="A75" s="1"/>
      <c r="B75" s="16">
        <v>8</v>
      </c>
      <c r="C75" s="16" t="s">
        <v>81</v>
      </c>
      <c r="D75" s="18" t="s">
        <v>116</v>
      </c>
      <c r="E75" s="34" t="s">
        <v>117</v>
      </c>
      <c r="F75" s="28">
        <v>37712</v>
      </c>
      <c r="G75" s="21">
        <v>71.400000000000006</v>
      </c>
      <c r="H75" s="22">
        <v>30</v>
      </c>
      <c r="I75" s="23">
        <f t="shared" si="19"/>
        <v>2142</v>
      </c>
      <c r="J75" s="23">
        <v>250</v>
      </c>
      <c r="K75" s="23">
        <f t="shared" si="20"/>
        <v>562.80000000000007</v>
      </c>
      <c r="L75" s="24">
        <f t="shared" si="21"/>
        <v>2954.8</v>
      </c>
      <c r="M75" s="25">
        <f t="shared" si="22"/>
        <v>130.63999999999999</v>
      </c>
      <c r="N75" s="25">
        <v>0</v>
      </c>
      <c r="O75" s="25">
        <v>0</v>
      </c>
      <c r="P75" s="26">
        <f t="shared" si="23"/>
        <v>130.63999999999999</v>
      </c>
      <c r="Q75" s="27">
        <f t="shared" si="24"/>
        <v>2824.1600000000003</v>
      </c>
      <c r="R75" s="17">
        <v>3216001443</v>
      </c>
    </row>
    <row r="76" spans="1:18" x14ac:dyDescent="0.25">
      <c r="A76" s="51">
        <v>58</v>
      </c>
      <c r="B76" s="16">
        <v>9</v>
      </c>
      <c r="C76" s="16" t="s">
        <v>81</v>
      </c>
      <c r="D76" s="46" t="s">
        <v>118</v>
      </c>
      <c r="E76" s="34" t="s">
        <v>119</v>
      </c>
      <c r="F76" s="53">
        <v>42887</v>
      </c>
      <c r="G76" s="21">
        <v>71.400000000000006</v>
      </c>
      <c r="H76" s="22">
        <v>30</v>
      </c>
      <c r="I76" s="23">
        <f t="shared" si="19"/>
        <v>2142</v>
      </c>
      <c r="J76" s="23">
        <v>250</v>
      </c>
      <c r="K76" s="23">
        <f t="shared" si="20"/>
        <v>562.80000000000007</v>
      </c>
      <c r="L76" s="24">
        <f t="shared" ref="L76:L93" si="25">SUM(I76:K76)</f>
        <v>2954.8</v>
      </c>
      <c r="M76" s="25">
        <f t="shared" si="22"/>
        <v>130.63999999999999</v>
      </c>
      <c r="N76" s="25">
        <v>0</v>
      </c>
      <c r="O76" s="25">
        <v>0</v>
      </c>
      <c r="P76" s="26">
        <f t="shared" si="23"/>
        <v>130.63999999999999</v>
      </c>
      <c r="Q76" s="27">
        <f t="shared" si="24"/>
        <v>2824.1600000000003</v>
      </c>
      <c r="R76" s="54">
        <v>3287036524</v>
      </c>
    </row>
    <row r="77" spans="1:18" x14ac:dyDescent="0.25">
      <c r="A77" s="55"/>
      <c r="B77" s="16">
        <v>10</v>
      </c>
      <c r="C77" s="16" t="s">
        <v>81</v>
      </c>
      <c r="D77" s="18" t="s">
        <v>120</v>
      </c>
      <c r="E77" s="34" t="s">
        <v>121</v>
      </c>
      <c r="F77" s="28">
        <v>42370</v>
      </c>
      <c r="G77" s="21">
        <v>71.400000000000006</v>
      </c>
      <c r="H77" s="22">
        <v>30</v>
      </c>
      <c r="I77" s="23">
        <f t="shared" si="19"/>
        <v>2142</v>
      </c>
      <c r="J77" s="23">
        <v>250</v>
      </c>
      <c r="K77" s="23">
        <f t="shared" si="20"/>
        <v>562.80000000000007</v>
      </c>
      <c r="L77" s="24">
        <f t="shared" si="25"/>
        <v>2954.8</v>
      </c>
      <c r="M77" s="25">
        <f t="shared" si="22"/>
        <v>130.63999999999999</v>
      </c>
      <c r="N77" s="25">
        <v>0</v>
      </c>
      <c r="O77" s="25">
        <v>0</v>
      </c>
      <c r="P77" s="26">
        <f t="shared" si="23"/>
        <v>130.63999999999999</v>
      </c>
      <c r="Q77" s="27">
        <f>+L77-P77</f>
        <v>2824.1600000000003</v>
      </c>
      <c r="R77" s="17">
        <v>3153050750</v>
      </c>
    </row>
    <row r="78" spans="1:18" x14ac:dyDescent="0.25">
      <c r="A78" s="55"/>
      <c r="B78" s="16">
        <v>11</v>
      </c>
      <c r="C78" s="16" t="s">
        <v>81</v>
      </c>
      <c r="D78" s="46" t="s">
        <v>122</v>
      </c>
      <c r="E78" s="34" t="s">
        <v>123</v>
      </c>
      <c r="F78" s="56">
        <v>43101</v>
      </c>
      <c r="G78" s="21">
        <v>71.400000000000006</v>
      </c>
      <c r="H78" s="22">
        <v>30</v>
      </c>
      <c r="I78" s="23">
        <f t="shared" si="19"/>
        <v>2142</v>
      </c>
      <c r="J78" s="23">
        <v>250</v>
      </c>
      <c r="K78" s="23">
        <f t="shared" si="20"/>
        <v>562.80000000000007</v>
      </c>
      <c r="L78" s="24">
        <f t="shared" si="25"/>
        <v>2954.8</v>
      </c>
      <c r="M78" s="25">
        <f t="shared" si="22"/>
        <v>130.63999999999999</v>
      </c>
      <c r="N78" s="25">
        <v>0</v>
      </c>
      <c r="O78" s="25">
        <v>0</v>
      </c>
      <c r="P78" s="26">
        <f t="shared" si="23"/>
        <v>130.63999999999999</v>
      </c>
      <c r="Q78" s="27">
        <f t="shared" ref="Q78:Q93" si="26">+L78-P78</f>
        <v>2824.1600000000003</v>
      </c>
      <c r="R78" s="57">
        <v>3287036510</v>
      </c>
    </row>
    <row r="79" spans="1:18" x14ac:dyDescent="0.25">
      <c r="A79" s="55"/>
      <c r="B79" s="16">
        <v>12</v>
      </c>
      <c r="C79" s="16" t="s">
        <v>81</v>
      </c>
      <c r="D79" s="58" t="s">
        <v>124</v>
      </c>
      <c r="E79" s="34" t="s">
        <v>125</v>
      </c>
      <c r="F79" s="56">
        <v>43101</v>
      </c>
      <c r="G79" s="21">
        <v>71.400000000000006</v>
      </c>
      <c r="H79" s="22">
        <v>30</v>
      </c>
      <c r="I79" s="23">
        <f t="shared" si="19"/>
        <v>2142</v>
      </c>
      <c r="J79" s="23">
        <v>250</v>
      </c>
      <c r="K79" s="23">
        <f t="shared" si="20"/>
        <v>562.80000000000007</v>
      </c>
      <c r="L79" s="24">
        <f t="shared" si="25"/>
        <v>2954.8</v>
      </c>
      <c r="M79" s="25">
        <f t="shared" si="22"/>
        <v>130.63999999999999</v>
      </c>
      <c r="N79" s="25">
        <v>0</v>
      </c>
      <c r="O79" s="25">
        <v>0</v>
      </c>
      <c r="P79" s="26">
        <f t="shared" si="23"/>
        <v>130.63999999999999</v>
      </c>
      <c r="Q79" s="27">
        <f t="shared" si="26"/>
        <v>2824.1600000000003</v>
      </c>
      <c r="R79" s="59">
        <v>3493030662</v>
      </c>
    </row>
    <row r="80" spans="1:18" x14ac:dyDescent="0.25">
      <c r="A80" s="55"/>
      <c r="B80" s="16">
        <v>13</v>
      </c>
      <c r="C80" s="16" t="s">
        <v>81</v>
      </c>
      <c r="D80" s="58" t="s">
        <v>126</v>
      </c>
      <c r="E80" s="34" t="s">
        <v>127</v>
      </c>
      <c r="F80" s="56">
        <v>43101</v>
      </c>
      <c r="G80" s="21">
        <v>71.400000000000006</v>
      </c>
      <c r="H80" s="22">
        <v>30</v>
      </c>
      <c r="I80" s="23">
        <f t="shared" si="19"/>
        <v>2142</v>
      </c>
      <c r="J80" s="23">
        <v>250</v>
      </c>
      <c r="K80" s="23">
        <f t="shared" si="20"/>
        <v>562.80000000000007</v>
      </c>
      <c r="L80" s="24">
        <f t="shared" si="25"/>
        <v>2954.8</v>
      </c>
      <c r="M80" s="25">
        <f t="shared" si="22"/>
        <v>130.63999999999999</v>
      </c>
      <c r="N80" s="25">
        <v>0</v>
      </c>
      <c r="O80" s="25">
        <v>0</v>
      </c>
      <c r="P80" s="26">
        <f t="shared" si="23"/>
        <v>130.63999999999999</v>
      </c>
      <c r="Q80" s="27">
        <f t="shared" si="26"/>
        <v>2824.1600000000003</v>
      </c>
      <c r="R80" s="59">
        <v>3229011703</v>
      </c>
    </row>
    <row r="81" spans="1:18" x14ac:dyDescent="0.25">
      <c r="A81" s="55"/>
      <c r="B81" s="16">
        <v>14</v>
      </c>
      <c r="C81" s="16" t="s">
        <v>81</v>
      </c>
      <c r="D81" s="58" t="s">
        <v>128</v>
      </c>
      <c r="E81" s="34" t="s">
        <v>129</v>
      </c>
      <c r="F81" s="56">
        <v>43101</v>
      </c>
      <c r="G81" s="21">
        <v>71.400000000000006</v>
      </c>
      <c r="H81" s="22">
        <v>30</v>
      </c>
      <c r="I81" s="23">
        <f t="shared" si="19"/>
        <v>2142</v>
      </c>
      <c r="J81" s="23">
        <v>250</v>
      </c>
      <c r="K81" s="23">
        <f t="shared" si="20"/>
        <v>562.80000000000007</v>
      </c>
      <c r="L81" s="24">
        <f t="shared" si="25"/>
        <v>2954.8</v>
      </c>
      <c r="M81" s="25">
        <f t="shared" si="22"/>
        <v>130.63999999999999</v>
      </c>
      <c r="N81" s="25">
        <v>0</v>
      </c>
      <c r="O81" s="25">
        <v>0</v>
      </c>
      <c r="P81" s="26">
        <f t="shared" si="23"/>
        <v>130.63999999999999</v>
      </c>
      <c r="Q81" s="27">
        <f t="shared" si="26"/>
        <v>2824.1600000000003</v>
      </c>
      <c r="R81" s="60">
        <v>3229010483</v>
      </c>
    </row>
    <row r="82" spans="1:18" x14ac:dyDescent="0.25">
      <c r="A82" s="55"/>
      <c r="B82" s="16">
        <v>15</v>
      </c>
      <c r="C82" s="16" t="s">
        <v>81</v>
      </c>
      <c r="D82" s="46" t="s">
        <v>130</v>
      </c>
      <c r="E82" s="34" t="s">
        <v>131</v>
      </c>
      <c r="F82" s="56">
        <v>43101</v>
      </c>
      <c r="G82" s="21">
        <v>71.400000000000006</v>
      </c>
      <c r="H82" s="22">
        <v>30</v>
      </c>
      <c r="I82" s="23">
        <f t="shared" si="19"/>
        <v>2142</v>
      </c>
      <c r="J82" s="23">
        <v>250</v>
      </c>
      <c r="K82" s="23">
        <f t="shared" si="20"/>
        <v>562.80000000000007</v>
      </c>
      <c r="L82" s="24">
        <f t="shared" si="25"/>
        <v>2954.8</v>
      </c>
      <c r="M82" s="25">
        <f t="shared" si="22"/>
        <v>130.63999999999999</v>
      </c>
      <c r="N82" s="25">
        <v>0</v>
      </c>
      <c r="O82" s="25">
        <v>0</v>
      </c>
      <c r="P82" s="26">
        <f t="shared" si="23"/>
        <v>130.63999999999999</v>
      </c>
      <c r="Q82" s="27">
        <f t="shared" si="26"/>
        <v>2824.1600000000003</v>
      </c>
      <c r="R82" s="57">
        <v>3287027181</v>
      </c>
    </row>
    <row r="83" spans="1:18" x14ac:dyDescent="0.25">
      <c r="A83" s="55"/>
      <c r="B83" s="16">
        <v>16</v>
      </c>
      <c r="C83" s="16" t="s">
        <v>81</v>
      </c>
      <c r="D83" s="58" t="s">
        <v>132</v>
      </c>
      <c r="E83" s="34" t="s">
        <v>133</v>
      </c>
      <c r="F83" s="56">
        <v>43101</v>
      </c>
      <c r="G83" s="21">
        <v>71.400000000000006</v>
      </c>
      <c r="H83" s="22">
        <v>30</v>
      </c>
      <c r="I83" s="23">
        <f t="shared" si="19"/>
        <v>2142</v>
      </c>
      <c r="J83" s="23">
        <v>250</v>
      </c>
      <c r="K83" s="23">
        <f t="shared" si="20"/>
        <v>562.80000000000007</v>
      </c>
      <c r="L83" s="24">
        <f t="shared" si="25"/>
        <v>2954.8</v>
      </c>
      <c r="M83" s="25">
        <f t="shared" si="22"/>
        <v>130.63999999999999</v>
      </c>
      <c r="N83" s="25">
        <v>1100</v>
      </c>
      <c r="O83" s="25">
        <v>0</v>
      </c>
      <c r="P83" s="26">
        <f t="shared" si="23"/>
        <v>1230.6399999999999</v>
      </c>
      <c r="Q83" s="27">
        <f t="shared" si="26"/>
        <v>1724.1600000000003</v>
      </c>
      <c r="R83" s="57">
        <v>3216008414</v>
      </c>
    </row>
    <row r="84" spans="1:18" x14ac:dyDescent="0.25">
      <c r="A84" s="55"/>
      <c r="B84" s="16">
        <v>17</v>
      </c>
      <c r="C84" s="16" t="s">
        <v>81</v>
      </c>
      <c r="D84" s="46" t="s">
        <v>134</v>
      </c>
      <c r="E84" s="34" t="s">
        <v>135</v>
      </c>
      <c r="F84" s="56">
        <v>43101</v>
      </c>
      <c r="G84" s="21">
        <v>71.400000000000006</v>
      </c>
      <c r="H84" s="22">
        <v>30</v>
      </c>
      <c r="I84" s="23">
        <f t="shared" si="19"/>
        <v>2142</v>
      </c>
      <c r="J84" s="23">
        <v>250</v>
      </c>
      <c r="K84" s="23">
        <f t="shared" si="20"/>
        <v>562.80000000000007</v>
      </c>
      <c r="L84" s="24">
        <f t="shared" si="25"/>
        <v>2954.8</v>
      </c>
      <c r="M84" s="25">
        <f t="shared" si="22"/>
        <v>130.63999999999999</v>
      </c>
      <c r="N84" s="25">
        <v>0</v>
      </c>
      <c r="O84" s="25">
        <v>0</v>
      </c>
      <c r="P84" s="26">
        <f t="shared" si="23"/>
        <v>130.63999999999999</v>
      </c>
      <c r="Q84" s="27">
        <f t="shared" si="26"/>
        <v>2824.1600000000003</v>
      </c>
      <c r="R84" s="57">
        <v>3661014699</v>
      </c>
    </row>
    <row r="85" spans="1:18" x14ac:dyDescent="0.25">
      <c r="A85" s="55"/>
      <c r="B85" s="16">
        <v>18</v>
      </c>
      <c r="C85" s="16" t="s">
        <v>81</v>
      </c>
      <c r="D85" s="46" t="s">
        <v>136</v>
      </c>
      <c r="E85" s="34" t="s">
        <v>137</v>
      </c>
      <c r="F85" s="56">
        <v>43101</v>
      </c>
      <c r="G85" s="21">
        <v>71.400000000000006</v>
      </c>
      <c r="H85" s="22">
        <v>30</v>
      </c>
      <c r="I85" s="23">
        <f t="shared" si="19"/>
        <v>2142</v>
      </c>
      <c r="J85" s="23">
        <v>250</v>
      </c>
      <c r="K85" s="23">
        <f t="shared" si="20"/>
        <v>562.80000000000007</v>
      </c>
      <c r="L85" s="24">
        <f t="shared" si="25"/>
        <v>2954.8</v>
      </c>
      <c r="M85" s="25">
        <f t="shared" si="22"/>
        <v>130.63999999999999</v>
      </c>
      <c r="N85" s="25">
        <v>0</v>
      </c>
      <c r="O85" s="25">
        <v>0</v>
      </c>
      <c r="P85" s="26">
        <f t="shared" si="23"/>
        <v>130.63999999999999</v>
      </c>
      <c r="Q85" s="27">
        <f t="shared" si="26"/>
        <v>2824.1600000000003</v>
      </c>
      <c r="R85" s="57">
        <v>3287036657</v>
      </c>
    </row>
    <row r="86" spans="1:18" x14ac:dyDescent="0.25">
      <c r="A86" s="55"/>
      <c r="B86" s="16">
        <v>19</v>
      </c>
      <c r="C86" s="16" t="s">
        <v>81</v>
      </c>
      <c r="D86" s="58" t="s">
        <v>138</v>
      </c>
      <c r="E86" s="34" t="s">
        <v>139</v>
      </c>
      <c r="F86" s="56">
        <v>43101</v>
      </c>
      <c r="G86" s="21">
        <v>71.400000000000006</v>
      </c>
      <c r="H86" s="22">
        <v>30</v>
      </c>
      <c r="I86" s="23">
        <f t="shared" si="19"/>
        <v>2142</v>
      </c>
      <c r="J86" s="23">
        <v>250</v>
      </c>
      <c r="K86" s="23">
        <f t="shared" si="20"/>
        <v>562.80000000000007</v>
      </c>
      <c r="L86" s="24">
        <f t="shared" si="25"/>
        <v>2954.8</v>
      </c>
      <c r="M86" s="25">
        <f t="shared" si="22"/>
        <v>130.63999999999999</v>
      </c>
      <c r="N86" s="25">
        <v>0</v>
      </c>
      <c r="O86" s="25">
        <v>0</v>
      </c>
      <c r="P86" s="26">
        <f t="shared" si="23"/>
        <v>130.63999999999999</v>
      </c>
      <c r="Q86" s="27">
        <f t="shared" si="26"/>
        <v>2824.1600000000003</v>
      </c>
      <c r="R86" s="57">
        <v>3137114532</v>
      </c>
    </row>
    <row r="87" spans="1:18" x14ac:dyDescent="0.25">
      <c r="A87" s="55"/>
      <c r="B87" s="16">
        <v>20</v>
      </c>
      <c r="C87" s="16" t="s">
        <v>81</v>
      </c>
      <c r="D87" s="58" t="s">
        <v>140</v>
      </c>
      <c r="E87" s="34" t="s">
        <v>141</v>
      </c>
      <c r="F87" s="56">
        <v>43101</v>
      </c>
      <c r="G87" s="21">
        <v>71.400000000000006</v>
      </c>
      <c r="H87" s="22">
        <v>30</v>
      </c>
      <c r="I87" s="23">
        <f t="shared" si="19"/>
        <v>2142</v>
      </c>
      <c r="J87" s="23">
        <v>250</v>
      </c>
      <c r="K87" s="23">
        <f t="shared" si="20"/>
        <v>562.80000000000007</v>
      </c>
      <c r="L87" s="24">
        <f t="shared" si="25"/>
        <v>2954.8</v>
      </c>
      <c r="M87" s="25">
        <f t="shared" si="22"/>
        <v>130.63999999999999</v>
      </c>
      <c r="N87" s="25">
        <v>0</v>
      </c>
      <c r="O87" s="25">
        <v>0</v>
      </c>
      <c r="P87" s="26">
        <f t="shared" si="23"/>
        <v>130.63999999999999</v>
      </c>
      <c r="Q87" s="27">
        <f t="shared" si="26"/>
        <v>2824.1600000000003</v>
      </c>
      <c r="R87" s="57">
        <v>3493048208</v>
      </c>
    </row>
    <row r="88" spans="1:18" x14ac:dyDescent="0.25">
      <c r="A88" s="55"/>
      <c r="B88" s="16">
        <v>21</v>
      </c>
      <c r="C88" s="16" t="s">
        <v>81</v>
      </c>
      <c r="D88" s="58" t="s">
        <v>142</v>
      </c>
      <c r="E88" s="34" t="s">
        <v>143</v>
      </c>
      <c r="F88" s="56">
        <v>43101</v>
      </c>
      <c r="G88" s="21">
        <v>71.400000000000006</v>
      </c>
      <c r="H88" s="22">
        <v>30</v>
      </c>
      <c r="I88" s="23">
        <f t="shared" si="19"/>
        <v>2142</v>
      </c>
      <c r="J88" s="23">
        <v>250</v>
      </c>
      <c r="K88" s="23">
        <f t="shared" si="20"/>
        <v>562.80000000000007</v>
      </c>
      <c r="L88" s="24">
        <f t="shared" si="25"/>
        <v>2954.8</v>
      </c>
      <c r="M88" s="25">
        <f t="shared" si="22"/>
        <v>130.63999999999999</v>
      </c>
      <c r="N88" s="25">
        <v>0</v>
      </c>
      <c r="O88" s="25">
        <v>0</v>
      </c>
      <c r="P88" s="26">
        <f t="shared" si="23"/>
        <v>130.63999999999999</v>
      </c>
      <c r="Q88" s="27">
        <f t="shared" si="26"/>
        <v>2824.1600000000003</v>
      </c>
      <c r="R88" s="57">
        <v>3216036260</v>
      </c>
    </row>
    <row r="89" spans="1:18" x14ac:dyDescent="0.25">
      <c r="A89" s="55"/>
      <c r="B89" s="16">
        <v>22</v>
      </c>
      <c r="C89" s="16" t="s">
        <v>81</v>
      </c>
      <c r="D89" s="58" t="s">
        <v>144</v>
      </c>
      <c r="E89" s="34" t="s">
        <v>145</v>
      </c>
      <c r="F89" s="56">
        <v>43101</v>
      </c>
      <c r="G89" s="21">
        <v>71.400000000000006</v>
      </c>
      <c r="H89" s="22">
        <v>30</v>
      </c>
      <c r="I89" s="23">
        <f t="shared" si="19"/>
        <v>2142</v>
      </c>
      <c r="J89" s="23">
        <v>250</v>
      </c>
      <c r="K89" s="23">
        <f t="shared" si="20"/>
        <v>562.80000000000007</v>
      </c>
      <c r="L89" s="24">
        <f t="shared" si="25"/>
        <v>2954.8</v>
      </c>
      <c r="M89" s="25">
        <f t="shared" si="22"/>
        <v>130.63999999999999</v>
      </c>
      <c r="N89" s="25">
        <v>0</v>
      </c>
      <c r="O89" s="25">
        <v>0</v>
      </c>
      <c r="P89" s="26">
        <f t="shared" si="23"/>
        <v>130.63999999999999</v>
      </c>
      <c r="Q89" s="27">
        <f t="shared" si="26"/>
        <v>2824.1600000000003</v>
      </c>
      <c r="R89" s="57">
        <v>3759029670</v>
      </c>
    </row>
    <row r="90" spans="1:18" x14ac:dyDescent="0.25">
      <c r="A90" s="55"/>
      <c r="B90" s="16">
        <v>23</v>
      </c>
      <c r="C90" s="16" t="s">
        <v>81</v>
      </c>
      <c r="D90" s="58" t="s">
        <v>146</v>
      </c>
      <c r="E90" s="34" t="s">
        <v>147</v>
      </c>
      <c r="F90" s="56">
        <v>43101</v>
      </c>
      <c r="G90" s="21">
        <v>71.400000000000006</v>
      </c>
      <c r="H90" s="22">
        <v>30</v>
      </c>
      <c r="I90" s="23">
        <f t="shared" si="19"/>
        <v>2142</v>
      </c>
      <c r="J90" s="23">
        <v>250</v>
      </c>
      <c r="K90" s="23">
        <f t="shared" si="20"/>
        <v>562.80000000000007</v>
      </c>
      <c r="L90" s="24">
        <f t="shared" si="25"/>
        <v>2954.8</v>
      </c>
      <c r="M90" s="25">
        <f t="shared" si="22"/>
        <v>130.63999999999999</v>
      </c>
      <c r="N90" s="25">
        <v>0</v>
      </c>
      <c r="O90" s="25">
        <v>0</v>
      </c>
      <c r="P90" s="26">
        <f t="shared" si="23"/>
        <v>130.63999999999999</v>
      </c>
      <c r="Q90" s="27">
        <f t="shared" si="26"/>
        <v>2824.1600000000003</v>
      </c>
      <c r="R90" s="57">
        <v>3628011282</v>
      </c>
    </row>
    <row r="91" spans="1:18" x14ac:dyDescent="0.25">
      <c r="A91" s="55"/>
      <c r="B91" s="16">
        <v>24</v>
      </c>
      <c r="C91" s="16" t="s">
        <v>81</v>
      </c>
      <c r="D91" s="58" t="s">
        <v>148</v>
      </c>
      <c r="E91" s="34" t="s">
        <v>149</v>
      </c>
      <c r="F91" s="56">
        <v>43101</v>
      </c>
      <c r="G91" s="21">
        <v>71.400000000000006</v>
      </c>
      <c r="H91" s="22">
        <v>30</v>
      </c>
      <c r="I91" s="23">
        <f t="shared" si="19"/>
        <v>2142</v>
      </c>
      <c r="J91" s="23">
        <v>250</v>
      </c>
      <c r="K91" s="23">
        <f t="shared" si="20"/>
        <v>562.80000000000007</v>
      </c>
      <c r="L91" s="24">
        <f t="shared" si="25"/>
        <v>2954.8</v>
      </c>
      <c r="M91" s="25">
        <f t="shared" si="22"/>
        <v>130.63999999999999</v>
      </c>
      <c r="N91" s="25">
        <v>0</v>
      </c>
      <c r="O91" s="25">
        <v>0</v>
      </c>
      <c r="P91" s="26">
        <f t="shared" si="23"/>
        <v>130.63999999999999</v>
      </c>
      <c r="Q91" s="27">
        <f t="shared" si="26"/>
        <v>2824.1600000000003</v>
      </c>
      <c r="R91" s="57">
        <v>3216003437</v>
      </c>
    </row>
    <row r="92" spans="1:18" x14ac:dyDescent="0.25">
      <c r="A92" s="55"/>
      <c r="B92" s="16">
        <v>25</v>
      </c>
      <c r="C92" s="16" t="s">
        <v>81</v>
      </c>
      <c r="D92" s="18" t="s">
        <v>150</v>
      </c>
      <c r="E92" s="34" t="s">
        <v>151</v>
      </c>
      <c r="F92" s="44">
        <v>37258</v>
      </c>
      <c r="G92" s="21">
        <v>71.400000000000006</v>
      </c>
      <c r="H92" s="22">
        <v>30</v>
      </c>
      <c r="I92" s="23">
        <f t="shared" si="19"/>
        <v>2142</v>
      </c>
      <c r="J92" s="23">
        <v>250</v>
      </c>
      <c r="K92" s="23">
        <f t="shared" si="20"/>
        <v>562.80000000000007</v>
      </c>
      <c r="L92" s="24">
        <f t="shared" si="25"/>
        <v>2954.8</v>
      </c>
      <c r="M92" s="25">
        <f t="shared" si="22"/>
        <v>130.63999999999999</v>
      </c>
      <c r="N92" s="25">
        <v>670</v>
      </c>
      <c r="O92" s="25">
        <v>0</v>
      </c>
      <c r="P92" s="26">
        <f t="shared" si="23"/>
        <v>800.64</v>
      </c>
      <c r="Q92" s="27">
        <f t="shared" si="26"/>
        <v>2154.1600000000003</v>
      </c>
      <c r="R92" s="57">
        <v>3216001631</v>
      </c>
    </row>
    <row r="93" spans="1:18" x14ac:dyDescent="0.25">
      <c r="A93" s="1"/>
      <c r="B93" s="16">
        <v>26</v>
      </c>
      <c r="C93" s="16" t="s">
        <v>81</v>
      </c>
      <c r="D93" s="58" t="s">
        <v>152</v>
      </c>
      <c r="E93" s="34" t="s">
        <v>153</v>
      </c>
      <c r="F93" s="44">
        <v>37258</v>
      </c>
      <c r="G93" s="21">
        <v>71.400000000000006</v>
      </c>
      <c r="H93" s="22">
        <v>30</v>
      </c>
      <c r="I93" s="23">
        <f t="shared" si="19"/>
        <v>2142</v>
      </c>
      <c r="J93" s="23">
        <v>250</v>
      </c>
      <c r="K93" s="23">
        <f t="shared" si="20"/>
        <v>562.80000000000007</v>
      </c>
      <c r="L93" s="24">
        <f t="shared" si="25"/>
        <v>2954.8</v>
      </c>
      <c r="M93" s="25">
        <f t="shared" si="22"/>
        <v>130.63999999999999</v>
      </c>
      <c r="N93" s="25">
        <v>0</v>
      </c>
      <c r="O93" s="25">
        <v>0</v>
      </c>
      <c r="P93" s="26">
        <f t="shared" si="23"/>
        <v>130.63999999999999</v>
      </c>
      <c r="Q93" s="27">
        <f t="shared" si="26"/>
        <v>2824.1600000000003</v>
      </c>
      <c r="R93" s="16">
        <v>4216002514</v>
      </c>
    </row>
    <row r="94" spans="1:18" x14ac:dyDescent="0.25">
      <c r="A94" s="1"/>
      <c r="B94" s="1"/>
      <c r="C94" s="38"/>
      <c r="D94" s="38"/>
      <c r="E94" s="101" t="s">
        <v>84</v>
      </c>
      <c r="F94" s="102"/>
      <c r="G94" s="102"/>
      <c r="H94" s="103"/>
      <c r="I94" s="36">
        <f t="shared" ref="I94:Q94" si="27">SUM(I68:I93)</f>
        <v>55819.199999999997</v>
      </c>
      <c r="J94" s="36">
        <f t="shared" si="27"/>
        <v>6500</v>
      </c>
      <c r="K94" s="36">
        <f t="shared" si="27"/>
        <v>14505.599999999993</v>
      </c>
      <c r="L94" s="61">
        <f t="shared" si="27"/>
        <v>76824.800000000032</v>
      </c>
      <c r="M94" s="36">
        <f t="shared" si="27"/>
        <v>3396.6399999999976</v>
      </c>
      <c r="N94" s="36">
        <f t="shared" si="27"/>
        <v>1770</v>
      </c>
      <c r="O94" s="36">
        <f t="shared" si="27"/>
        <v>0</v>
      </c>
      <c r="P94" s="36">
        <f t="shared" si="27"/>
        <v>5166.6399999999994</v>
      </c>
      <c r="Q94" s="62">
        <f t="shared" si="27"/>
        <v>71658.160000000047</v>
      </c>
      <c r="R94" s="37"/>
    </row>
    <row r="95" spans="1:18" x14ac:dyDescent="0.25">
      <c r="A95" s="1"/>
      <c r="B95" s="1"/>
      <c r="C95" s="38"/>
      <c r="D95" s="38"/>
      <c r="E95" s="5"/>
      <c r="F95" s="5"/>
      <c r="G95" s="5"/>
      <c r="H95" s="5"/>
      <c r="I95" s="63"/>
      <c r="J95" s="63"/>
      <c r="K95" s="63"/>
      <c r="L95" s="63"/>
      <c r="M95" s="63"/>
      <c r="N95" s="63"/>
      <c r="O95" s="63"/>
      <c r="P95" s="63"/>
      <c r="Q95" s="63"/>
      <c r="R95" s="5"/>
    </row>
    <row r="96" spans="1:18" x14ac:dyDescent="0.25">
      <c r="A96" s="1"/>
      <c r="B96" s="1"/>
      <c r="C96" s="38"/>
      <c r="D96" s="38"/>
      <c r="E96" s="5"/>
      <c r="F96" s="5"/>
      <c r="G96" s="5"/>
      <c r="H96" s="5"/>
      <c r="I96" s="63"/>
      <c r="J96" s="63"/>
      <c r="K96" s="63"/>
      <c r="L96" s="63"/>
      <c r="M96" s="63"/>
      <c r="N96" s="63"/>
      <c r="O96" s="63"/>
      <c r="P96" s="63"/>
      <c r="Q96" s="63"/>
      <c r="R96" s="5"/>
    </row>
    <row r="97" spans="1:18" x14ac:dyDescent="0.25">
      <c r="A97" s="1"/>
      <c r="B97" s="1"/>
      <c r="C97" s="38"/>
      <c r="D97" s="38"/>
      <c r="E97" s="5"/>
      <c r="F97" s="5"/>
      <c r="G97" s="5"/>
      <c r="H97" s="5"/>
      <c r="I97" s="63"/>
      <c r="J97" s="63"/>
      <c r="K97" s="63"/>
      <c r="L97" s="63"/>
      <c r="M97" s="63"/>
      <c r="N97" s="63"/>
      <c r="O97" s="63"/>
      <c r="P97" s="63"/>
      <c r="Q97" s="63"/>
      <c r="R97" s="5"/>
    </row>
    <row r="98" spans="1:18" x14ac:dyDescent="0.25">
      <c r="A98" s="1"/>
      <c r="B98" s="1"/>
      <c r="C98" s="38"/>
      <c r="D98" s="38"/>
      <c r="E98" s="5"/>
      <c r="F98" s="5"/>
      <c r="G98" s="5"/>
      <c r="H98" s="5"/>
      <c r="I98" s="63"/>
      <c r="J98" s="63"/>
      <c r="K98" s="63"/>
      <c r="L98" s="63"/>
      <c r="M98" s="63"/>
      <c r="N98" s="63"/>
      <c r="O98" s="63"/>
      <c r="P98" s="63"/>
      <c r="Q98" s="63"/>
      <c r="R98" s="5"/>
    </row>
    <row r="99" spans="1:18" x14ac:dyDescent="0.25">
      <c r="A99" s="1"/>
      <c r="B99" s="1"/>
      <c r="C99" s="38"/>
      <c r="D99" s="38"/>
      <c r="E99" s="5"/>
      <c r="F99" s="5"/>
      <c r="G99" s="5"/>
      <c r="H99" s="5"/>
      <c r="I99" s="63"/>
      <c r="J99" s="63"/>
      <c r="K99" s="63"/>
      <c r="L99" s="63"/>
      <c r="M99" s="63"/>
      <c r="N99" s="63"/>
      <c r="O99" s="63"/>
      <c r="P99" s="63"/>
      <c r="Q99" s="63"/>
      <c r="R99" s="5"/>
    </row>
    <row r="100" spans="1:18" x14ac:dyDescent="0.25">
      <c r="A100" s="1"/>
      <c r="B100" s="1"/>
      <c r="C100" s="38"/>
      <c r="D100" s="38"/>
      <c r="E100" s="5"/>
      <c r="F100" s="5"/>
      <c r="G100" s="5"/>
      <c r="H100" s="5"/>
      <c r="I100" s="63"/>
      <c r="J100" s="63"/>
      <c r="K100" s="63"/>
      <c r="L100" s="63"/>
      <c r="M100" s="63"/>
      <c r="N100" s="63"/>
      <c r="O100" s="63"/>
      <c r="P100" s="63"/>
      <c r="Q100" s="63"/>
      <c r="R100" s="5"/>
    </row>
    <row r="101" spans="1:18" x14ac:dyDescent="0.25">
      <c r="A101" s="1"/>
      <c r="B101" s="1"/>
      <c r="C101" s="38"/>
      <c r="D101" s="38"/>
      <c r="E101" s="5"/>
      <c r="F101" s="5"/>
      <c r="G101" s="5"/>
      <c r="H101" s="5"/>
      <c r="I101" s="63"/>
      <c r="J101" s="63"/>
      <c r="K101" s="63"/>
      <c r="L101" s="63"/>
      <c r="M101" s="63"/>
      <c r="N101" s="63"/>
      <c r="O101" s="63"/>
      <c r="P101" s="63"/>
      <c r="Q101" s="63"/>
      <c r="R101" s="5"/>
    </row>
    <row r="102" spans="1:18" x14ac:dyDescent="0.25">
      <c r="A102" s="1"/>
      <c r="B102" s="1"/>
      <c r="C102" s="38"/>
      <c r="D102" s="38"/>
      <c r="E102" s="5"/>
      <c r="F102" s="5"/>
      <c r="G102" s="5"/>
      <c r="H102" s="5"/>
      <c r="I102" s="63"/>
      <c r="J102" s="63"/>
      <c r="K102" s="63"/>
      <c r="L102" s="63"/>
      <c r="M102" s="63"/>
      <c r="N102" s="63"/>
      <c r="O102" s="63"/>
      <c r="P102" s="63"/>
      <c r="Q102" s="63"/>
      <c r="R102" s="5"/>
    </row>
    <row r="103" spans="1:18" x14ac:dyDescent="0.25">
      <c r="A103" s="1"/>
      <c r="B103" s="1"/>
      <c r="C103" s="38"/>
      <c r="D103" s="38"/>
      <c r="E103" s="5"/>
      <c r="F103" s="5"/>
      <c r="G103" s="5"/>
      <c r="H103" s="5"/>
      <c r="I103" s="63"/>
      <c r="J103" s="63"/>
      <c r="K103" s="63"/>
      <c r="L103" s="63"/>
      <c r="M103" s="63"/>
      <c r="N103" s="63"/>
      <c r="O103" s="63"/>
      <c r="P103" s="63"/>
      <c r="Q103" s="63"/>
      <c r="R103" s="5"/>
    </row>
    <row r="104" spans="1:18" x14ac:dyDescent="0.25">
      <c r="A104" s="1"/>
      <c r="B104" s="1"/>
      <c r="C104" s="38"/>
      <c r="D104" s="38"/>
      <c r="E104" s="5"/>
      <c r="F104" s="5"/>
      <c r="G104" s="5"/>
      <c r="H104" s="5"/>
      <c r="I104" s="63"/>
      <c r="J104" s="63"/>
      <c r="K104" s="63"/>
      <c r="L104" s="63"/>
      <c r="M104" s="63"/>
      <c r="N104" s="63"/>
      <c r="O104" s="63"/>
      <c r="P104" s="63"/>
      <c r="Q104" s="63"/>
      <c r="R104" s="5"/>
    </row>
    <row r="105" spans="1:18" x14ac:dyDescent="0.25">
      <c r="A105" s="1"/>
      <c r="B105" s="1"/>
      <c r="C105" s="38"/>
      <c r="D105" s="38"/>
      <c r="E105" s="5"/>
      <c r="F105" s="5"/>
      <c r="G105" s="5"/>
      <c r="H105" s="5"/>
      <c r="I105" s="63"/>
      <c r="J105" s="63"/>
      <c r="K105" s="63"/>
      <c r="L105" s="63"/>
      <c r="M105" s="63"/>
      <c r="N105" s="63"/>
      <c r="O105" s="63"/>
      <c r="P105" s="63"/>
      <c r="Q105" s="63"/>
      <c r="R105" s="5"/>
    </row>
    <row r="106" spans="1:18" x14ac:dyDescent="0.25">
      <c r="A106" s="1"/>
      <c r="B106" s="1"/>
      <c r="C106" s="38"/>
      <c r="D106" s="38"/>
      <c r="E106" s="5"/>
      <c r="F106" s="5"/>
      <c r="G106" s="5"/>
      <c r="H106" s="5"/>
      <c r="I106" s="63"/>
      <c r="J106" s="63"/>
      <c r="K106" s="63"/>
      <c r="L106" s="63"/>
      <c r="M106" s="63"/>
      <c r="N106" s="63"/>
      <c r="O106" s="63"/>
      <c r="P106" s="63"/>
      <c r="Q106" s="63"/>
      <c r="R106" s="5"/>
    </row>
    <row r="107" spans="1:18" x14ac:dyDescent="0.25">
      <c r="A107" s="1"/>
      <c r="B107" s="1"/>
      <c r="C107" s="38"/>
      <c r="D107" s="38"/>
      <c r="E107" s="5"/>
      <c r="F107" s="5"/>
      <c r="G107" s="5"/>
      <c r="H107" s="5"/>
      <c r="I107" s="63"/>
      <c r="J107" s="63"/>
      <c r="K107" s="63"/>
      <c r="L107" s="63"/>
      <c r="M107" s="63"/>
      <c r="N107" s="63"/>
      <c r="O107" s="63"/>
      <c r="P107" s="63"/>
      <c r="Q107" s="63"/>
      <c r="R107" s="5"/>
    </row>
    <row r="108" spans="1:18" x14ac:dyDescent="0.25">
      <c r="A108" s="1"/>
      <c r="B108" s="39"/>
      <c r="C108" s="39"/>
      <c r="D108" s="39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5"/>
    </row>
    <row r="109" spans="1:18" x14ac:dyDescent="0.25">
      <c r="A109" s="1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7"/>
    </row>
    <row r="110" spans="1:18" x14ac:dyDescent="0.25">
      <c r="A110" s="1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7"/>
    </row>
    <row r="111" spans="1:18" ht="15.75" x14ac:dyDescent="0.25">
      <c r="A111" s="1"/>
      <c r="B111" s="104" t="s">
        <v>154</v>
      </c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</row>
    <row r="112" spans="1:18" ht="15.75" x14ac:dyDescent="0.25">
      <c r="A112" s="1"/>
      <c r="B112" s="105" t="s">
        <v>86</v>
      </c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</row>
    <row r="113" spans="1:18" x14ac:dyDescent="0.25">
      <c r="A113" s="1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5"/>
    </row>
    <row r="114" spans="1:18" x14ac:dyDescent="0.25">
      <c r="A114" s="1"/>
      <c r="B114" s="99" t="s">
        <v>7</v>
      </c>
      <c r="C114" s="99" t="s">
        <v>8</v>
      </c>
      <c r="D114" s="99" t="s">
        <v>9</v>
      </c>
      <c r="E114" s="99" t="s">
        <v>10</v>
      </c>
      <c r="F114" s="99" t="s">
        <v>11</v>
      </c>
      <c r="G114" s="99" t="s">
        <v>12</v>
      </c>
      <c r="H114" s="97" t="s">
        <v>13</v>
      </c>
      <c r="I114" s="94" t="s">
        <v>14</v>
      </c>
      <c r="J114" s="94" t="s">
        <v>15</v>
      </c>
      <c r="K114" s="94" t="s">
        <v>15</v>
      </c>
      <c r="L114" s="100" t="s">
        <v>16</v>
      </c>
      <c r="M114" s="106" t="s">
        <v>17</v>
      </c>
      <c r="N114" s="107"/>
      <c r="O114" s="107"/>
      <c r="P114" s="95" t="s">
        <v>18</v>
      </c>
      <c r="Q114" s="96" t="s">
        <v>19</v>
      </c>
      <c r="R114" s="97" t="s">
        <v>20</v>
      </c>
    </row>
    <row r="115" spans="1:18" x14ac:dyDescent="0.25">
      <c r="A115" s="1"/>
      <c r="B115" s="99"/>
      <c r="C115" s="99"/>
      <c r="D115" s="99"/>
      <c r="E115" s="99"/>
      <c r="F115" s="99"/>
      <c r="G115" s="99"/>
      <c r="H115" s="97"/>
      <c r="I115" s="94"/>
      <c r="J115" s="94"/>
      <c r="K115" s="94"/>
      <c r="L115" s="100"/>
      <c r="M115" s="15">
        <v>201</v>
      </c>
      <c r="N115" s="15">
        <v>211</v>
      </c>
      <c r="O115" s="15">
        <v>120</v>
      </c>
      <c r="P115" s="95"/>
      <c r="Q115" s="96"/>
      <c r="R115" s="97"/>
    </row>
    <row r="116" spans="1:18" ht="45" x14ac:dyDescent="0.25">
      <c r="A116" s="1"/>
      <c r="B116" s="99"/>
      <c r="C116" s="99"/>
      <c r="D116" s="99"/>
      <c r="E116" s="99"/>
      <c r="F116" s="99"/>
      <c r="G116" s="99"/>
      <c r="H116" s="97"/>
      <c r="I116" s="14" t="s">
        <v>21</v>
      </c>
      <c r="J116" s="14" t="s">
        <v>22</v>
      </c>
      <c r="K116" s="14" t="s">
        <v>23</v>
      </c>
      <c r="L116" s="100"/>
      <c r="M116" s="14" t="s">
        <v>24</v>
      </c>
      <c r="N116" s="14" t="s">
        <v>25</v>
      </c>
      <c r="O116" s="14" t="s">
        <v>26</v>
      </c>
      <c r="P116" s="95"/>
      <c r="Q116" s="96"/>
      <c r="R116" s="97"/>
    </row>
    <row r="117" spans="1:18" x14ac:dyDescent="0.25">
      <c r="A117" s="1"/>
      <c r="B117" s="42">
        <v>1</v>
      </c>
      <c r="C117" s="16" t="s">
        <v>81</v>
      </c>
      <c r="D117" s="41" t="s">
        <v>155</v>
      </c>
      <c r="E117" s="65" t="s">
        <v>156</v>
      </c>
      <c r="F117" s="66">
        <v>43101</v>
      </c>
      <c r="G117" s="21">
        <v>71.400000000000006</v>
      </c>
      <c r="H117" s="22">
        <v>30</v>
      </c>
      <c r="I117" s="23">
        <f>G117*H117</f>
        <v>2142</v>
      </c>
      <c r="J117" s="23">
        <v>250</v>
      </c>
      <c r="K117" s="23">
        <f t="shared" ref="K117:K138" si="28">18.76*H117</f>
        <v>562.80000000000007</v>
      </c>
      <c r="L117" s="24">
        <f>SUM(I117:K117)</f>
        <v>2954.8</v>
      </c>
      <c r="M117" s="25">
        <f>ROUND((I117+K117)*4.83%,2)</f>
        <v>130.63999999999999</v>
      </c>
      <c r="N117" s="25">
        <v>0</v>
      </c>
      <c r="O117" s="25">
        <v>0</v>
      </c>
      <c r="P117" s="26">
        <f>SUM(M117:O117)</f>
        <v>130.63999999999999</v>
      </c>
      <c r="Q117" s="27">
        <f>+L117-P117</f>
        <v>2824.1600000000003</v>
      </c>
      <c r="R117" s="32" t="s">
        <v>157</v>
      </c>
    </row>
    <row r="118" spans="1:18" x14ac:dyDescent="0.25">
      <c r="A118" s="1"/>
      <c r="B118" s="42">
        <v>2</v>
      </c>
      <c r="C118" s="16" t="s">
        <v>81</v>
      </c>
      <c r="D118" s="18" t="s">
        <v>158</v>
      </c>
      <c r="E118" s="43" t="s">
        <v>159</v>
      </c>
      <c r="F118" s="44">
        <v>39084</v>
      </c>
      <c r="G118" s="21">
        <v>71.400000000000006</v>
      </c>
      <c r="H118" s="22">
        <v>30</v>
      </c>
      <c r="I118" s="23">
        <f>G118*H118</f>
        <v>2142</v>
      </c>
      <c r="J118" s="23">
        <v>250</v>
      </c>
      <c r="K118" s="23">
        <f t="shared" si="28"/>
        <v>562.80000000000007</v>
      </c>
      <c r="L118" s="24">
        <f>SUM(I118:K118)</f>
        <v>2954.8</v>
      </c>
      <c r="M118" s="25">
        <f>ROUND((I118+K118)*4.83%,2)</f>
        <v>130.63999999999999</v>
      </c>
      <c r="N118" s="25">
        <v>0</v>
      </c>
      <c r="O118" s="25">
        <v>0</v>
      </c>
      <c r="P118" s="26">
        <f>SUM(M118:O118)</f>
        <v>130.63999999999999</v>
      </c>
      <c r="Q118" s="27">
        <f>+L118-P118</f>
        <v>2824.1600000000003</v>
      </c>
      <c r="R118" s="17">
        <v>3216003318</v>
      </c>
    </row>
    <row r="119" spans="1:18" x14ac:dyDescent="0.25">
      <c r="A119" s="1"/>
      <c r="B119" s="42">
        <v>3</v>
      </c>
      <c r="C119" s="16" t="s">
        <v>81</v>
      </c>
      <c r="D119" s="18" t="s">
        <v>160</v>
      </c>
      <c r="E119" s="43" t="s">
        <v>161</v>
      </c>
      <c r="F119" s="44">
        <v>37258</v>
      </c>
      <c r="G119" s="21">
        <v>71.400000000000006</v>
      </c>
      <c r="H119" s="22">
        <v>30</v>
      </c>
      <c r="I119" s="23">
        <f t="shared" ref="I119:I130" si="29">G119*H119</f>
        <v>2142</v>
      </c>
      <c r="J119" s="23">
        <v>250</v>
      </c>
      <c r="K119" s="23">
        <f t="shared" si="28"/>
        <v>562.80000000000007</v>
      </c>
      <c r="L119" s="24">
        <f t="shared" ref="L119:L130" si="30">SUM(I119:K119)</f>
        <v>2954.8</v>
      </c>
      <c r="M119" s="25">
        <f t="shared" ref="M119:M130" si="31">ROUND((I119+K119)*4.83%,2)</f>
        <v>130.63999999999999</v>
      </c>
      <c r="N119" s="25">
        <v>800</v>
      </c>
      <c r="O119" s="25">
        <v>0</v>
      </c>
      <c r="P119" s="26">
        <f t="shared" ref="P119:P130" si="32">SUM(M119:O119)</f>
        <v>930.64</v>
      </c>
      <c r="Q119" s="27">
        <f t="shared" ref="Q119:Q130" si="33">+L119-P119</f>
        <v>2024.1600000000003</v>
      </c>
      <c r="R119" s="17">
        <v>3216001700</v>
      </c>
    </row>
    <row r="120" spans="1:18" x14ac:dyDescent="0.25">
      <c r="A120" s="1"/>
      <c r="B120" s="42">
        <v>4</v>
      </c>
      <c r="C120" s="16" t="s">
        <v>81</v>
      </c>
      <c r="D120" s="18" t="s">
        <v>162</v>
      </c>
      <c r="E120" s="43" t="s">
        <v>163</v>
      </c>
      <c r="F120" s="44">
        <v>38719</v>
      </c>
      <c r="G120" s="21">
        <v>71.400000000000006</v>
      </c>
      <c r="H120" s="22">
        <v>30</v>
      </c>
      <c r="I120" s="23">
        <f t="shared" si="29"/>
        <v>2142</v>
      </c>
      <c r="J120" s="23">
        <v>250</v>
      </c>
      <c r="K120" s="23">
        <f t="shared" si="28"/>
        <v>562.80000000000007</v>
      </c>
      <c r="L120" s="24">
        <f t="shared" si="30"/>
        <v>2954.8</v>
      </c>
      <c r="M120" s="25">
        <f t="shared" si="31"/>
        <v>130.63999999999999</v>
      </c>
      <c r="N120" s="25">
        <v>0</v>
      </c>
      <c r="O120" s="25">
        <v>0</v>
      </c>
      <c r="P120" s="26">
        <f t="shared" si="32"/>
        <v>130.63999999999999</v>
      </c>
      <c r="Q120" s="27">
        <f t="shared" si="33"/>
        <v>2824.1600000000003</v>
      </c>
      <c r="R120" s="17">
        <v>3234009071</v>
      </c>
    </row>
    <row r="121" spans="1:18" x14ac:dyDescent="0.25">
      <c r="A121" s="1"/>
      <c r="B121" s="42">
        <v>5</v>
      </c>
      <c r="C121" s="16" t="s">
        <v>81</v>
      </c>
      <c r="D121" s="18" t="s">
        <v>164</v>
      </c>
      <c r="E121" s="43" t="s">
        <v>165</v>
      </c>
      <c r="F121" s="44">
        <v>37834</v>
      </c>
      <c r="G121" s="21">
        <v>71.400000000000006</v>
      </c>
      <c r="H121" s="22">
        <v>30</v>
      </c>
      <c r="I121" s="23">
        <f t="shared" si="29"/>
        <v>2142</v>
      </c>
      <c r="J121" s="23">
        <v>250</v>
      </c>
      <c r="K121" s="23">
        <f t="shared" si="28"/>
        <v>562.80000000000007</v>
      </c>
      <c r="L121" s="24">
        <f t="shared" si="30"/>
        <v>2954.8</v>
      </c>
      <c r="M121" s="25">
        <f t="shared" si="31"/>
        <v>130.63999999999999</v>
      </c>
      <c r="N121" s="25">
        <v>0</v>
      </c>
      <c r="O121" s="25">
        <v>0</v>
      </c>
      <c r="P121" s="26">
        <f t="shared" si="32"/>
        <v>130.63999999999999</v>
      </c>
      <c r="Q121" s="27">
        <f t="shared" si="33"/>
        <v>2824.1600000000003</v>
      </c>
      <c r="R121" s="17">
        <v>3216001801</v>
      </c>
    </row>
    <row r="122" spans="1:18" x14ac:dyDescent="0.25">
      <c r="A122" s="1"/>
      <c r="B122" s="42">
        <v>6</v>
      </c>
      <c r="C122" s="16" t="s">
        <v>81</v>
      </c>
      <c r="D122" s="18" t="s">
        <v>166</v>
      </c>
      <c r="E122" s="43" t="s">
        <v>167</v>
      </c>
      <c r="F122" s="44">
        <v>39204</v>
      </c>
      <c r="G122" s="21">
        <v>71.400000000000006</v>
      </c>
      <c r="H122" s="22">
        <v>30</v>
      </c>
      <c r="I122" s="23">
        <f t="shared" si="29"/>
        <v>2142</v>
      </c>
      <c r="J122" s="23">
        <v>250</v>
      </c>
      <c r="K122" s="23">
        <f t="shared" si="28"/>
        <v>562.80000000000007</v>
      </c>
      <c r="L122" s="24">
        <f t="shared" si="30"/>
        <v>2954.8</v>
      </c>
      <c r="M122" s="25">
        <f t="shared" si="31"/>
        <v>130.63999999999999</v>
      </c>
      <c r="N122" s="25">
        <v>0</v>
      </c>
      <c r="O122" s="25">
        <v>0</v>
      </c>
      <c r="P122" s="26">
        <f t="shared" si="32"/>
        <v>130.63999999999999</v>
      </c>
      <c r="Q122" s="27">
        <f t="shared" si="33"/>
        <v>2824.1600000000003</v>
      </c>
      <c r="R122" s="17">
        <v>3164031580</v>
      </c>
    </row>
    <row r="123" spans="1:18" x14ac:dyDescent="0.25">
      <c r="A123" s="1"/>
      <c r="B123" s="42">
        <v>7</v>
      </c>
      <c r="C123" s="16" t="s">
        <v>81</v>
      </c>
      <c r="D123" s="18" t="s">
        <v>168</v>
      </c>
      <c r="E123" s="43" t="s">
        <v>169</v>
      </c>
      <c r="F123" s="44">
        <v>39218</v>
      </c>
      <c r="G123" s="21">
        <v>71.400000000000006</v>
      </c>
      <c r="H123" s="22">
        <v>30</v>
      </c>
      <c r="I123" s="23">
        <f t="shared" si="29"/>
        <v>2142</v>
      </c>
      <c r="J123" s="23">
        <v>250</v>
      </c>
      <c r="K123" s="23">
        <f t="shared" si="28"/>
        <v>562.80000000000007</v>
      </c>
      <c r="L123" s="24">
        <f t="shared" si="30"/>
        <v>2954.8</v>
      </c>
      <c r="M123" s="25">
        <f t="shared" si="31"/>
        <v>130.63999999999999</v>
      </c>
      <c r="N123" s="25">
        <v>0</v>
      </c>
      <c r="O123" s="25">
        <v>0</v>
      </c>
      <c r="P123" s="26">
        <f t="shared" si="32"/>
        <v>130.63999999999999</v>
      </c>
      <c r="Q123" s="27">
        <f t="shared" si="33"/>
        <v>2824.1600000000003</v>
      </c>
      <c r="R123" s="17">
        <v>4216002528</v>
      </c>
    </row>
    <row r="124" spans="1:18" x14ac:dyDescent="0.25">
      <c r="A124" s="1"/>
      <c r="B124" s="42">
        <v>8</v>
      </c>
      <c r="C124" s="16" t="s">
        <v>81</v>
      </c>
      <c r="D124" s="18" t="s">
        <v>170</v>
      </c>
      <c r="E124" s="43" t="s">
        <v>171</v>
      </c>
      <c r="F124" s="44">
        <v>39608</v>
      </c>
      <c r="G124" s="21">
        <v>71.400000000000006</v>
      </c>
      <c r="H124" s="22">
        <v>30</v>
      </c>
      <c r="I124" s="23">
        <f t="shared" si="29"/>
        <v>2142</v>
      </c>
      <c r="J124" s="23">
        <v>250</v>
      </c>
      <c r="K124" s="23">
        <f t="shared" si="28"/>
        <v>562.80000000000007</v>
      </c>
      <c r="L124" s="24">
        <f t="shared" si="30"/>
        <v>2954.8</v>
      </c>
      <c r="M124" s="25">
        <f t="shared" si="31"/>
        <v>130.63999999999999</v>
      </c>
      <c r="N124" s="25">
        <v>0</v>
      </c>
      <c r="O124" s="25">
        <v>0</v>
      </c>
      <c r="P124" s="26">
        <f t="shared" si="32"/>
        <v>130.63999999999999</v>
      </c>
      <c r="Q124" s="27">
        <f t="shared" si="33"/>
        <v>2824.1600000000003</v>
      </c>
      <c r="R124" s="17">
        <v>3164034252</v>
      </c>
    </row>
    <row r="125" spans="1:18" x14ac:dyDescent="0.25">
      <c r="A125" s="1"/>
      <c r="B125" s="42">
        <v>9</v>
      </c>
      <c r="C125" s="16" t="s">
        <v>81</v>
      </c>
      <c r="D125" s="18" t="s">
        <v>172</v>
      </c>
      <c r="E125" s="43" t="s">
        <v>173</v>
      </c>
      <c r="F125" s="44">
        <v>40180</v>
      </c>
      <c r="G125" s="21">
        <v>71.400000000000006</v>
      </c>
      <c r="H125" s="22">
        <v>30</v>
      </c>
      <c r="I125" s="23">
        <f t="shared" si="29"/>
        <v>2142</v>
      </c>
      <c r="J125" s="23">
        <v>250</v>
      </c>
      <c r="K125" s="23">
        <f t="shared" si="28"/>
        <v>562.80000000000007</v>
      </c>
      <c r="L125" s="24">
        <f t="shared" si="30"/>
        <v>2954.8</v>
      </c>
      <c r="M125" s="25">
        <f t="shared" si="31"/>
        <v>130.63999999999999</v>
      </c>
      <c r="N125" s="25">
        <v>0</v>
      </c>
      <c r="O125" s="25">
        <v>0</v>
      </c>
      <c r="P125" s="26">
        <f t="shared" si="32"/>
        <v>130.63999999999999</v>
      </c>
      <c r="Q125" s="27">
        <f t="shared" si="33"/>
        <v>2824.1600000000003</v>
      </c>
      <c r="R125" s="30">
        <v>3216001645</v>
      </c>
    </row>
    <row r="126" spans="1:18" x14ac:dyDescent="0.25">
      <c r="A126" s="3"/>
      <c r="B126" s="42">
        <v>10</v>
      </c>
      <c r="C126" s="16" t="s">
        <v>81</v>
      </c>
      <c r="D126" s="18" t="s">
        <v>174</v>
      </c>
      <c r="E126" s="43" t="s">
        <v>175</v>
      </c>
      <c r="F126" s="44">
        <v>39084</v>
      </c>
      <c r="G126" s="21">
        <v>71.400000000000006</v>
      </c>
      <c r="H126" s="22">
        <v>30</v>
      </c>
      <c r="I126" s="23">
        <f t="shared" si="29"/>
        <v>2142</v>
      </c>
      <c r="J126" s="23">
        <v>250</v>
      </c>
      <c r="K126" s="23">
        <f t="shared" si="28"/>
        <v>562.80000000000007</v>
      </c>
      <c r="L126" s="24">
        <f t="shared" si="30"/>
        <v>2954.8</v>
      </c>
      <c r="M126" s="25">
        <f t="shared" si="31"/>
        <v>130.63999999999999</v>
      </c>
      <c r="N126" s="25">
        <v>0</v>
      </c>
      <c r="O126" s="25">
        <v>0</v>
      </c>
      <c r="P126" s="26">
        <f t="shared" si="32"/>
        <v>130.63999999999999</v>
      </c>
      <c r="Q126" s="27">
        <f t="shared" si="33"/>
        <v>2824.1600000000003</v>
      </c>
      <c r="R126" s="17">
        <v>3216004490</v>
      </c>
    </row>
    <row r="127" spans="1:18" x14ac:dyDescent="0.25">
      <c r="A127" s="3"/>
      <c r="B127" s="42">
        <v>11</v>
      </c>
      <c r="C127" s="16" t="s">
        <v>81</v>
      </c>
      <c r="D127" s="18" t="s">
        <v>176</v>
      </c>
      <c r="E127" s="43" t="s">
        <v>177</v>
      </c>
      <c r="F127" s="44">
        <v>39084</v>
      </c>
      <c r="G127" s="21">
        <v>71.400000000000006</v>
      </c>
      <c r="H127" s="22">
        <v>30</v>
      </c>
      <c r="I127" s="23">
        <f t="shared" si="29"/>
        <v>2142</v>
      </c>
      <c r="J127" s="23">
        <v>250</v>
      </c>
      <c r="K127" s="23">
        <f t="shared" si="28"/>
        <v>562.80000000000007</v>
      </c>
      <c r="L127" s="24">
        <f t="shared" si="30"/>
        <v>2954.8</v>
      </c>
      <c r="M127" s="25">
        <f t="shared" si="31"/>
        <v>130.63999999999999</v>
      </c>
      <c r="N127" s="25">
        <v>0</v>
      </c>
      <c r="O127" s="25">
        <v>0</v>
      </c>
      <c r="P127" s="26">
        <f t="shared" si="32"/>
        <v>130.63999999999999</v>
      </c>
      <c r="Q127" s="27">
        <f t="shared" si="33"/>
        <v>2824.1600000000003</v>
      </c>
      <c r="R127" s="17">
        <v>3216004353</v>
      </c>
    </row>
    <row r="128" spans="1:18" x14ac:dyDescent="0.25">
      <c r="A128" s="3"/>
      <c r="B128" s="42">
        <v>12</v>
      </c>
      <c r="C128" s="16" t="s">
        <v>81</v>
      </c>
      <c r="D128" s="18" t="s">
        <v>178</v>
      </c>
      <c r="E128" s="43" t="s">
        <v>179</v>
      </c>
      <c r="F128" s="44">
        <v>41306</v>
      </c>
      <c r="G128" s="21">
        <v>71.400000000000006</v>
      </c>
      <c r="H128" s="22">
        <v>30</v>
      </c>
      <c r="I128" s="23">
        <f t="shared" si="29"/>
        <v>2142</v>
      </c>
      <c r="J128" s="23">
        <v>250</v>
      </c>
      <c r="K128" s="23">
        <f t="shared" si="28"/>
        <v>562.80000000000007</v>
      </c>
      <c r="L128" s="24">
        <f t="shared" si="30"/>
        <v>2954.8</v>
      </c>
      <c r="M128" s="25">
        <f t="shared" si="31"/>
        <v>130.63999999999999</v>
      </c>
      <c r="N128" s="25">
        <v>0</v>
      </c>
      <c r="O128" s="25">
        <v>0</v>
      </c>
      <c r="P128" s="26">
        <f t="shared" si="32"/>
        <v>130.63999999999999</v>
      </c>
      <c r="Q128" s="27">
        <f t="shared" si="33"/>
        <v>2824.1600000000003</v>
      </c>
      <c r="R128" s="17">
        <v>3216001627</v>
      </c>
    </row>
    <row r="129" spans="1:18" x14ac:dyDescent="0.25">
      <c r="A129" s="3"/>
      <c r="B129" s="42">
        <v>13</v>
      </c>
      <c r="C129" s="16" t="s">
        <v>81</v>
      </c>
      <c r="D129" s="18" t="s">
        <v>180</v>
      </c>
      <c r="E129" s="43" t="s">
        <v>181</v>
      </c>
      <c r="F129" s="44">
        <v>42736</v>
      </c>
      <c r="G129" s="21">
        <v>71.400000000000006</v>
      </c>
      <c r="H129" s="22">
        <v>30</v>
      </c>
      <c r="I129" s="23">
        <f t="shared" si="29"/>
        <v>2142</v>
      </c>
      <c r="J129" s="23">
        <v>250</v>
      </c>
      <c r="K129" s="23">
        <f t="shared" si="28"/>
        <v>562.80000000000007</v>
      </c>
      <c r="L129" s="24">
        <f t="shared" si="30"/>
        <v>2954.8</v>
      </c>
      <c r="M129" s="25">
        <f t="shared" si="31"/>
        <v>130.63999999999999</v>
      </c>
      <c r="N129" s="25">
        <v>0</v>
      </c>
      <c r="O129" s="25">
        <v>0</v>
      </c>
      <c r="P129" s="26">
        <f t="shared" si="32"/>
        <v>130.63999999999999</v>
      </c>
      <c r="Q129" s="27">
        <f t="shared" si="33"/>
        <v>2824.1600000000003</v>
      </c>
      <c r="R129" s="32">
        <v>3164003073</v>
      </c>
    </row>
    <row r="130" spans="1:18" x14ac:dyDescent="0.25">
      <c r="A130" s="3"/>
      <c r="B130" s="42">
        <v>14</v>
      </c>
      <c r="C130" s="16" t="s">
        <v>27</v>
      </c>
      <c r="D130" s="18" t="s">
        <v>182</v>
      </c>
      <c r="E130" s="34" t="s">
        <v>183</v>
      </c>
      <c r="F130" s="28">
        <v>41834</v>
      </c>
      <c r="G130" s="21">
        <v>71.400000000000006</v>
      </c>
      <c r="H130" s="22">
        <v>30</v>
      </c>
      <c r="I130" s="67">
        <f t="shared" si="29"/>
        <v>2142</v>
      </c>
      <c r="J130" s="67">
        <v>250</v>
      </c>
      <c r="K130" s="23">
        <f t="shared" si="28"/>
        <v>562.80000000000007</v>
      </c>
      <c r="L130" s="24">
        <f t="shared" si="30"/>
        <v>2954.8</v>
      </c>
      <c r="M130" s="25">
        <f t="shared" si="31"/>
        <v>130.63999999999999</v>
      </c>
      <c r="N130" s="25">
        <v>0</v>
      </c>
      <c r="O130" s="25">
        <v>0</v>
      </c>
      <c r="P130" s="26">
        <f t="shared" si="32"/>
        <v>130.63999999999999</v>
      </c>
      <c r="Q130" s="27">
        <f t="shared" si="33"/>
        <v>2824.1600000000003</v>
      </c>
      <c r="R130" s="17">
        <v>3247011971</v>
      </c>
    </row>
    <row r="131" spans="1:18" x14ac:dyDescent="0.25">
      <c r="A131" s="3"/>
      <c r="B131" s="42">
        <v>15</v>
      </c>
      <c r="C131" s="16" t="s">
        <v>81</v>
      </c>
      <c r="D131" s="18" t="s">
        <v>184</v>
      </c>
      <c r="E131" s="34" t="s">
        <v>185</v>
      </c>
      <c r="F131" s="28">
        <v>42370</v>
      </c>
      <c r="G131" s="21">
        <v>71.400000000000006</v>
      </c>
      <c r="H131" s="22">
        <v>30</v>
      </c>
      <c r="I131" s="23">
        <f>G131*H131</f>
        <v>2142</v>
      </c>
      <c r="J131" s="23">
        <v>250</v>
      </c>
      <c r="K131" s="23">
        <f t="shared" si="28"/>
        <v>562.80000000000007</v>
      </c>
      <c r="L131" s="24">
        <f>SUM(I131:K131)</f>
        <v>2954.8</v>
      </c>
      <c r="M131" s="25">
        <f>ROUND((I131+K131)*4.83%,2)</f>
        <v>130.63999999999999</v>
      </c>
      <c r="N131" s="25">
        <v>0</v>
      </c>
      <c r="O131" s="25">
        <v>0</v>
      </c>
      <c r="P131" s="26">
        <f>SUM(M131:O131)</f>
        <v>130.63999999999999</v>
      </c>
      <c r="Q131" s="27">
        <f>+L131-P131</f>
        <v>2824.1600000000003</v>
      </c>
      <c r="R131" s="17">
        <v>3229010497</v>
      </c>
    </row>
    <row r="132" spans="1:18" x14ac:dyDescent="0.25">
      <c r="A132" s="3"/>
      <c r="B132" s="42">
        <v>16</v>
      </c>
      <c r="C132" s="16" t="s">
        <v>81</v>
      </c>
      <c r="D132" s="46" t="s">
        <v>186</v>
      </c>
      <c r="E132" s="34" t="s">
        <v>187</v>
      </c>
      <c r="F132" s="28">
        <v>43101</v>
      </c>
      <c r="G132" s="21">
        <v>71.400000000000006</v>
      </c>
      <c r="H132" s="22">
        <v>30</v>
      </c>
      <c r="I132" s="67">
        <f t="shared" ref="I132:I138" si="34">G132*H132</f>
        <v>2142</v>
      </c>
      <c r="J132" s="67">
        <v>250</v>
      </c>
      <c r="K132" s="23">
        <f t="shared" si="28"/>
        <v>562.80000000000007</v>
      </c>
      <c r="L132" s="24">
        <f t="shared" ref="L132:L138" si="35">SUM(I132:K132)</f>
        <v>2954.8</v>
      </c>
      <c r="M132" s="25">
        <f t="shared" ref="M132:M138" si="36">ROUND((I132+K132)*4.83%,2)</f>
        <v>130.63999999999999</v>
      </c>
      <c r="N132" s="25">
        <v>0</v>
      </c>
      <c r="O132" s="25">
        <v>0</v>
      </c>
      <c r="P132" s="26">
        <f t="shared" ref="P132:P138" si="37">SUM(M132:O132)</f>
        <v>130.63999999999999</v>
      </c>
      <c r="Q132" s="27">
        <f t="shared" ref="Q132:Q138" si="38">+L132-P132</f>
        <v>2824.1600000000003</v>
      </c>
      <c r="R132" s="16">
        <v>3815003829</v>
      </c>
    </row>
    <row r="133" spans="1:18" x14ac:dyDescent="0.25">
      <c r="A133" s="3"/>
      <c r="B133" s="42">
        <v>17</v>
      </c>
      <c r="C133" s="16" t="s">
        <v>81</v>
      </c>
      <c r="D133" s="58" t="s">
        <v>188</v>
      </c>
      <c r="E133" s="34" t="s">
        <v>189</v>
      </c>
      <c r="F133" s="28">
        <v>43101</v>
      </c>
      <c r="G133" s="21">
        <v>71.400000000000006</v>
      </c>
      <c r="H133" s="22">
        <v>30</v>
      </c>
      <c r="I133" s="67">
        <f t="shared" si="34"/>
        <v>2142</v>
      </c>
      <c r="J133" s="67">
        <v>250</v>
      </c>
      <c r="K133" s="23">
        <f t="shared" si="28"/>
        <v>562.80000000000007</v>
      </c>
      <c r="L133" s="24">
        <f t="shared" si="35"/>
        <v>2954.8</v>
      </c>
      <c r="M133" s="25">
        <f t="shared" si="36"/>
        <v>130.63999999999999</v>
      </c>
      <c r="N133" s="25">
        <v>0</v>
      </c>
      <c r="O133" s="25">
        <v>0</v>
      </c>
      <c r="P133" s="26">
        <f t="shared" si="37"/>
        <v>130.63999999999999</v>
      </c>
      <c r="Q133" s="27">
        <f t="shared" si="38"/>
        <v>2824.1600000000003</v>
      </c>
      <c r="R133" s="16">
        <v>3225014368</v>
      </c>
    </row>
    <row r="134" spans="1:18" x14ac:dyDescent="0.25">
      <c r="A134" s="3"/>
      <c r="B134" s="42">
        <v>18</v>
      </c>
      <c r="C134" s="16" t="s">
        <v>81</v>
      </c>
      <c r="D134" s="46" t="s">
        <v>190</v>
      </c>
      <c r="E134" s="34" t="s">
        <v>191</v>
      </c>
      <c r="F134" s="28">
        <v>43101</v>
      </c>
      <c r="G134" s="21">
        <v>71.400000000000006</v>
      </c>
      <c r="H134" s="22">
        <v>30</v>
      </c>
      <c r="I134" s="67">
        <f t="shared" si="34"/>
        <v>2142</v>
      </c>
      <c r="J134" s="67">
        <v>250</v>
      </c>
      <c r="K134" s="23">
        <f t="shared" si="28"/>
        <v>562.80000000000007</v>
      </c>
      <c r="L134" s="24">
        <f t="shared" si="35"/>
        <v>2954.8</v>
      </c>
      <c r="M134" s="25">
        <f t="shared" si="36"/>
        <v>130.63999999999999</v>
      </c>
      <c r="N134" s="25">
        <v>0</v>
      </c>
      <c r="O134" s="25">
        <v>0</v>
      </c>
      <c r="P134" s="26">
        <f t="shared" si="37"/>
        <v>130.63999999999999</v>
      </c>
      <c r="Q134" s="27">
        <f t="shared" si="38"/>
        <v>2824.1600000000003</v>
      </c>
      <c r="R134" s="16">
        <v>3164073417</v>
      </c>
    </row>
    <row r="135" spans="1:18" x14ac:dyDescent="0.25">
      <c r="A135" s="3"/>
      <c r="B135" s="42">
        <v>19</v>
      </c>
      <c r="C135" s="16" t="s">
        <v>81</v>
      </c>
      <c r="D135" s="46" t="s">
        <v>192</v>
      </c>
      <c r="E135" s="34" t="s">
        <v>193</v>
      </c>
      <c r="F135" s="28">
        <v>43101</v>
      </c>
      <c r="G135" s="21">
        <v>71.400000000000006</v>
      </c>
      <c r="H135" s="22">
        <v>30</v>
      </c>
      <c r="I135" s="67">
        <f t="shared" si="34"/>
        <v>2142</v>
      </c>
      <c r="J135" s="67">
        <v>250</v>
      </c>
      <c r="K135" s="23">
        <f t="shared" si="28"/>
        <v>562.80000000000007</v>
      </c>
      <c r="L135" s="24">
        <f t="shared" si="35"/>
        <v>2954.8</v>
      </c>
      <c r="M135" s="25">
        <f t="shared" si="36"/>
        <v>130.63999999999999</v>
      </c>
      <c r="N135" s="25">
        <v>0</v>
      </c>
      <c r="O135" s="25">
        <v>0</v>
      </c>
      <c r="P135" s="26">
        <f t="shared" si="37"/>
        <v>130.63999999999999</v>
      </c>
      <c r="Q135" s="27">
        <f t="shared" si="38"/>
        <v>2824.1600000000003</v>
      </c>
      <c r="R135" s="16">
        <v>3164073908</v>
      </c>
    </row>
    <row r="136" spans="1:18" x14ac:dyDescent="0.25">
      <c r="A136" s="3"/>
      <c r="B136" s="42">
        <v>20</v>
      </c>
      <c r="C136" s="16" t="s">
        <v>81</v>
      </c>
      <c r="D136" s="46" t="s">
        <v>194</v>
      </c>
      <c r="E136" s="34" t="s">
        <v>195</v>
      </c>
      <c r="F136" s="28">
        <v>43101</v>
      </c>
      <c r="G136" s="21">
        <v>71.400000000000006</v>
      </c>
      <c r="H136" s="22">
        <v>30</v>
      </c>
      <c r="I136" s="67">
        <f t="shared" si="34"/>
        <v>2142</v>
      </c>
      <c r="J136" s="67">
        <v>250</v>
      </c>
      <c r="K136" s="23">
        <f t="shared" si="28"/>
        <v>562.80000000000007</v>
      </c>
      <c r="L136" s="24">
        <f t="shared" si="35"/>
        <v>2954.8</v>
      </c>
      <c r="M136" s="25">
        <f t="shared" si="36"/>
        <v>130.63999999999999</v>
      </c>
      <c r="N136" s="25">
        <v>0</v>
      </c>
      <c r="O136" s="25">
        <v>0</v>
      </c>
      <c r="P136" s="26">
        <f t="shared" si="37"/>
        <v>130.63999999999999</v>
      </c>
      <c r="Q136" s="27">
        <f t="shared" si="38"/>
        <v>2824.1600000000003</v>
      </c>
      <c r="R136" s="16">
        <v>3287036831</v>
      </c>
    </row>
    <row r="137" spans="1:18" x14ac:dyDescent="0.25">
      <c r="A137" s="3"/>
      <c r="B137" s="42">
        <v>21</v>
      </c>
      <c r="C137" s="16" t="s">
        <v>81</v>
      </c>
      <c r="D137" s="46" t="s">
        <v>196</v>
      </c>
      <c r="E137" s="34" t="s">
        <v>197</v>
      </c>
      <c r="F137" s="28">
        <v>43101</v>
      </c>
      <c r="G137" s="21">
        <v>71.400000000000006</v>
      </c>
      <c r="H137" s="22">
        <v>30</v>
      </c>
      <c r="I137" s="67">
        <f t="shared" si="34"/>
        <v>2142</v>
      </c>
      <c r="J137" s="67">
        <v>250</v>
      </c>
      <c r="K137" s="23">
        <f t="shared" si="28"/>
        <v>562.80000000000007</v>
      </c>
      <c r="L137" s="24">
        <f t="shared" si="35"/>
        <v>2954.8</v>
      </c>
      <c r="M137" s="25">
        <f t="shared" si="36"/>
        <v>130.63999999999999</v>
      </c>
      <c r="N137" s="25">
        <v>0</v>
      </c>
      <c r="O137" s="25">
        <v>0</v>
      </c>
      <c r="P137" s="26">
        <f t="shared" si="37"/>
        <v>130.63999999999999</v>
      </c>
      <c r="Q137" s="27">
        <f t="shared" si="38"/>
        <v>2824.1600000000003</v>
      </c>
      <c r="R137" s="68">
        <v>3287036813</v>
      </c>
    </row>
    <row r="138" spans="1:18" x14ac:dyDescent="0.25">
      <c r="A138" s="3"/>
      <c r="B138" s="42">
        <v>22</v>
      </c>
      <c r="C138" s="16" t="s">
        <v>81</v>
      </c>
      <c r="D138" s="58" t="s">
        <v>198</v>
      </c>
      <c r="E138" s="34" t="s">
        <v>199</v>
      </c>
      <c r="F138" s="28">
        <v>43101</v>
      </c>
      <c r="G138" s="21">
        <v>71.400000000000006</v>
      </c>
      <c r="H138" s="22">
        <v>30</v>
      </c>
      <c r="I138" s="67">
        <f t="shared" si="34"/>
        <v>2142</v>
      </c>
      <c r="J138" s="67">
        <v>250</v>
      </c>
      <c r="K138" s="23">
        <f t="shared" si="28"/>
        <v>562.80000000000007</v>
      </c>
      <c r="L138" s="24">
        <f t="shared" si="35"/>
        <v>2954.8</v>
      </c>
      <c r="M138" s="25">
        <f t="shared" si="36"/>
        <v>130.63999999999999</v>
      </c>
      <c r="N138" s="25">
        <v>0</v>
      </c>
      <c r="O138" s="25">
        <v>0</v>
      </c>
      <c r="P138" s="26">
        <f t="shared" si="37"/>
        <v>130.63999999999999</v>
      </c>
      <c r="Q138" s="27">
        <f t="shared" si="38"/>
        <v>2824.1600000000003</v>
      </c>
      <c r="R138" s="69">
        <v>3229056994</v>
      </c>
    </row>
    <row r="139" spans="1:18" x14ac:dyDescent="0.25">
      <c r="A139" s="3"/>
      <c r="B139" s="1"/>
      <c r="C139" s="35"/>
      <c r="D139" s="35"/>
      <c r="E139" s="101" t="s">
        <v>84</v>
      </c>
      <c r="F139" s="102"/>
      <c r="G139" s="102"/>
      <c r="H139" s="103"/>
      <c r="I139" s="36">
        <f t="shared" ref="I139:Q139" si="39">SUM(I117:I138)</f>
        <v>47124</v>
      </c>
      <c r="J139" s="36">
        <f t="shared" si="39"/>
        <v>5500</v>
      </c>
      <c r="K139" s="36">
        <f t="shared" si="39"/>
        <v>12381.599999999997</v>
      </c>
      <c r="L139" s="70">
        <f t="shared" si="39"/>
        <v>65005.600000000028</v>
      </c>
      <c r="M139" s="36">
        <f t="shared" si="39"/>
        <v>2874.0799999999981</v>
      </c>
      <c r="N139" s="36">
        <f t="shared" si="39"/>
        <v>800</v>
      </c>
      <c r="O139" s="36">
        <f t="shared" si="39"/>
        <v>0</v>
      </c>
      <c r="P139" s="36">
        <f t="shared" si="39"/>
        <v>3674.0799999999977</v>
      </c>
      <c r="Q139" s="62">
        <f t="shared" si="39"/>
        <v>61331.52000000004</v>
      </c>
      <c r="R139" s="37"/>
    </row>
    <row r="140" spans="1:18" x14ac:dyDescent="0.25">
      <c r="A140" s="3"/>
      <c r="B140" s="1"/>
      <c r="C140" s="35"/>
      <c r="D140" s="35"/>
      <c r="E140" s="5"/>
      <c r="F140" s="5"/>
      <c r="G140" s="5"/>
      <c r="H140" s="5"/>
      <c r="I140" s="63"/>
      <c r="J140" s="63"/>
      <c r="K140" s="63"/>
      <c r="L140" s="63"/>
      <c r="M140" s="63"/>
      <c r="N140" s="63"/>
      <c r="O140" s="63"/>
      <c r="P140" s="63"/>
      <c r="Q140" s="63"/>
      <c r="R140" s="5"/>
    </row>
    <row r="141" spans="1:18" x14ac:dyDescent="0.25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5"/>
    </row>
    <row r="142" spans="1:18" ht="15.75" x14ac:dyDescent="0.25">
      <c r="A142" s="35"/>
      <c r="B142" s="104" t="s">
        <v>200</v>
      </c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</row>
    <row r="143" spans="1:18" ht="15.75" x14ac:dyDescent="0.25">
      <c r="A143" s="35"/>
      <c r="B143" s="105" t="s">
        <v>201</v>
      </c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</row>
    <row r="144" spans="1:18" x14ac:dyDescent="0.25">
      <c r="A144" s="35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5"/>
    </row>
    <row r="145" spans="1:18" x14ac:dyDescent="0.25">
      <c r="A145" s="3"/>
      <c r="B145" s="99" t="s">
        <v>7</v>
      </c>
      <c r="C145" s="99" t="s">
        <v>8</v>
      </c>
      <c r="D145" s="99" t="s">
        <v>9</v>
      </c>
      <c r="E145" s="99" t="s">
        <v>10</v>
      </c>
      <c r="F145" s="99" t="s">
        <v>11</v>
      </c>
      <c r="G145" s="99" t="s">
        <v>12</v>
      </c>
      <c r="H145" s="97" t="s">
        <v>13</v>
      </c>
      <c r="I145" s="94" t="s">
        <v>14</v>
      </c>
      <c r="J145" s="94" t="s">
        <v>15</v>
      </c>
      <c r="K145" s="94" t="s">
        <v>15</v>
      </c>
      <c r="L145" s="100" t="s">
        <v>16</v>
      </c>
      <c r="M145" s="94" t="s">
        <v>17</v>
      </c>
      <c r="N145" s="94"/>
      <c r="O145" s="94"/>
      <c r="P145" s="95" t="s">
        <v>18</v>
      </c>
      <c r="Q145" s="96" t="s">
        <v>19</v>
      </c>
      <c r="R145" s="97" t="s">
        <v>20</v>
      </c>
    </row>
    <row r="146" spans="1:18" x14ac:dyDescent="0.25">
      <c r="A146" s="3"/>
      <c r="B146" s="99"/>
      <c r="C146" s="99"/>
      <c r="D146" s="99"/>
      <c r="E146" s="99"/>
      <c r="F146" s="99"/>
      <c r="G146" s="99"/>
      <c r="H146" s="97"/>
      <c r="I146" s="94"/>
      <c r="J146" s="94"/>
      <c r="K146" s="94"/>
      <c r="L146" s="100"/>
      <c r="M146" s="15">
        <v>201</v>
      </c>
      <c r="N146" s="15">
        <v>211</v>
      </c>
      <c r="O146" s="15">
        <v>120</v>
      </c>
      <c r="P146" s="95"/>
      <c r="Q146" s="96"/>
      <c r="R146" s="97"/>
    </row>
    <row r="147" spans="1:18" ht="45" x14ac:dyDescent="0.25">
      <c r="A147" s="71"/>
      <c r="B147" s="99"/>
      <c r="C147" s="99"/>
      <c r="D147" s="99"/>
      <c r="E147" s="99"/>
      <c r="F147" s="99"/>
      <c r="G147" s="99"/>
      <c r="H147" s="97"/>
      <c r="I147" s="14" t="s">
        <v>21</v>
      </c>
      <c r="J147" s="14" t="s">
        <v>22</v>
      </c>
      <c r="K147" s="14" t="s">
        <v>23</v>
      </c>
      <c r="L147" s="100"/>
      <c r="M147" s="14" t="s">
        <v>24</v>
      </c>
      <c r="N147" s="14" t="s">
        <v>25</v>
      </c>
      <c r="O147" s="14" t="s">
        <v>26</v>
      </c>
      <c r="P147" s="95"/>
      <c r="Q147" s="96"/>
      <c r="R147" s="97"/>
    </row>
    <row r="148" spans="1:18" x14ac:dyDescent="0.25">
      <c r="A148" s="72"/>
      <c r="B148" s="42">
        <v>1</v>
      </c>
      <c r="C148" s="16" t="s">
        <v>202</v>
      </c>
      <c r="D148" s="3" t="s">
        <v>203</v>
      </c>
      <c r="E148" s="43" t="s">
        <v>204</v>
      </c>
      <c r="F148" s="20">
        <v>43101</v>
      </c>
      <c r="G148" s="73">
        <v>72.540000000000006</v>
      </c>
      <c r="H148" s="22">
        <v>30</v>
      </c>
      <c r="I148" s="67">
        <f>G148*H148</f>
        <v>2176.2000000000003</v>
      </c>
      <c r="J148" s="67">
        <v>250</v>
      </c>
      <c r="K148" s="23">
        <f>17.62*H148</f>
        <v>528.6</v>
      </c>
      <c r="L148" s="24">
        <f>SUM(I148:K148)</f>
        <v>2954.8</v>
      </c>
      <c r="M148" s="25">
        <f>ROUND((I148+K148)*4.83%,2)</f>
        <v>130.63999999999999</v>
      </c>
      <c r="N148" s="25">
        <v>0</v>
      </c>
      <c r="O148" s="25"/>
      <c r="P148" s="26">
        <f>SUM(M148:O148)</f>
        <v>130.63999999999999</v>
      </c>
      <c r="Q148" s="27">
        <f>+L148-P148</f>
        <v>2824.1600000000003</v>
      </c>
      <c r="R148" s="74">
        <v>3164078632</v>
      </c>
    </row>
    <row r="149" spans="1:18" x14ac:dyDescent="0.25">
      <c r="A149" s="72"/>
      <c r="B149" s="42">
        <v>2</v>
      </c>
      <c r="C149" s="16" t="s">
        <v>202</v>
      </c>
      <c r="D149" s="18" t="s">
        <v>205</v>
      </c>
      <c r="E149" s="43" t="s">
        <v>206</v>
      </c>
      <c r="F149" s="44">
        <v>41687</v>
      </c>
      <c r="G149" s="73">
        <v>72.540000000000006</v>
      </c>
      <c r="H149" s="22">
        <v>30</v>
      </c>
      <c r="I149" s="67">
        <f t="shared" ref="I149:I188" si="40">G149*H149</f>
        <v>2176.2000000000003</v>
      </c>
      <c r="J149" s="67">
        <v>250</v>
      </c>
      <c r="K149" s="23">
        <f t="shared" ref="K149:K188" si="41">17.62*H149</f>
        <v>528.6</v>
      </c>
      <c r="L149" s="24">
        <f t="shared" ref="L149:L188" si="42">SUM(I149:K149)</f>
        <v>2954.8</v>
      </c>
      <c r="M149" s="25">
        <f t="shared" ref="M149:M188" si="43">ROUND((I149+K149)*4.83%,2)</f>
        <v>130.63999999999999</v>
      </c>
      <c r="N149" s="25">
        <v>0</v>
      </c>
      <c r="O149" s="25"/>
      <c r="P149" s="26">
        <f t="shared" ref="P149:P188" si="44">SUM(M149:O149)</f>
        <v>130.63999999999999</v>
      </c>
      <c r="Q149" s="27">
        <f t="shared" ref="Q149:Q188" si="45">+L149-P149</f>
        <v>2824.1600000000003</v>
      </c>
      <c r="R149" s="17">
        <v>3216001659</v>
      </c>
    </row>
    <row r="150" spans="1:18" x14ac:dyDescent="0.25">
      <c r="A150" s="1"/>
      <c r="B150" s="42">
        <v>3</v>
      </c>
      <c r="C150" s="16" t="s">
        <v>202</v>
      </c>
      <c r="D150" s="18" t="s">
        <v>207</v>
      </c>
      <c r="E150" s="43" t="s">
        <v>208</v>
      </c>
      <c r="F150" s="44">
        <v>37258</v>
      </c>
      <c r="G150" s="73">
        <v>72.540000000000006</v>
      </c>
      <c r="H150" s="22">
        <v>30</v>
      </c>
      <c r="I150" s="67">
        <f t="shared" si="40"/>
        <v>2176.2000000000003</v>
      </c>
      <c r="J150" s="67">
        <v>250</v>
      </c>
      <c r="K150" s="23">
        <f t="shared" si="41"/>
        <v>528.6</v>
      </c>
      <c r="L150" s="24">
        <f t="shared" si="42"/>
        <v>2954.8</v>
      </c>
      <c r="M150" s="25">
        <f t="shared" si="43"/>
        <v>130.63999999999999</v>
      </c>
      <c r="N150" s="25">
        <v>0</v>
      </c>
      <c r="O150" s="25"/>
      <c r="P150" s="26">
        <f t="shared" si="44"/>
        <v>130.63999999999999</v>
      </c>
      <c r="Q150" s="27">
        <f t="shared" si="45"/>
        <v>2824.1600000000003</v>
      </c>
      <c r="R150" s="17">
        <v>3216001457</v>
      </c>
    </row>
    <row r="151" spans="1:18" x14ac:dyDescent="0.25">
      <c r="A151" s="1"/>
      <c r="B151" s="42">
        <v>4</v>
      </c>
      <c r="C151" s="16" t="s">
        <v>202</v>
      </c>
      <c r="D151" s="18" t="s">
        <v>209</v>
      </c>
      <c r="E151" s="43" t="s">
        <v>210</v>
      </c>
      <c r="F151" s="44">
        <v>37258</v>
      </c>
      <c r="G151" s="73">
        <v>72.540000000000006</v>
      </c>
      <c r="H151" s="22">
        <v>30</v>
      </c>
      <c r="I151" s="67">
        <f t="shared" si="40"/>
        <v>2176.2000000000003</v>
      </c>
      <c r="J151" s="67">
        <v>250</v>
      </c>
      <c r="K151" s="23">
        <f t="shared" si="41"/>
        <v>528.6</v>
      </c>
      <c r="L151" s="24">
        <f t="shared" si="42"/>
        <v>2954.8</v>
      </c>
      <c r="M151" s="25">
        <f t="shared" si="43"/>
        <v>130.63999999999999</v>
      </c>
      <c r="N151" s="25">
        <v>0</v>
      </c>
      <c r="O151" s="25"/>
      <c r="P151" s="26">
        <f t="shared" si="44"/>
        <v>130.63999999999999</v>
      </c>
      <c r="Q151" s="27">
        <f t="shared" si="45"/>
        <v>2824.1600000000003</v>
      </c>
      <c r="R151" s="17">
        <v>3216001695</v>
      </c>
    </row>
    <row r="152" spans="1:18" x14ac:dyDescent="0.25">
      <c r="A152" s="1"/>
      <c r="B152" s="42">
        <v>5</v>
      </c>
      <c r="C152" s="16" t="s">
        <v>202</v>
      </c>
      <c r="D152" s="18" t="s">
        <v>211</v>
      </c>
      <c r="E152" s="43" t="s">
        <v>212</v>
      </c>
      <c r="F152" s="44">
        <v>42009</v>
      </c>
      <c r="G152" s="73">
        <v>72.540000000000006</v>
      </c>
      <c r="H152" s="22">
        <v>30</v>
      </c>
      <c r="I152" s="67">
        <f t="shared" si="40"/>
        <v>2176.2000000000003</v>
      </c>
      <c r="J152" s="67">
        <v>250</v>
      </c>
      <c r="K152" s="23">
        <f t="shared" si="41"/>
        <v>528.6</v>
      </c>
      <c r="L152" s="24">
        <f t="shared" si="42"/>
        <v>2954.8</v>
      </c>
      <c r="M152" s="25">
        <f t="shared" si="43"/>
        <v>130.63999999999999</v>
      </c>
      <c r="N152" s="25">
        <v>0</v>
      </c>
      <c r="O152" s="25"/>
      <c r="P152" s="26">
        <f t="shared" si="44"/>
        <v>130.63999999999999</v>
      </c>
      <c r="Q152" s="27">
        <f t="shared" si="45"/>
        <v>2824.1600000000003</v>
      </c>
      <c r="R152" s="17">
        <v>3216001920</v>
      </c>
    </row>
    <row r="153" spans="1:18" x14ac:dyDescent="0.25">
      <c r="A153" s="1"/>
      <c r="B153" s="42">
        <v>6</v>
      </c>
      <c r="C153" s="16" t="s">
        <v>202</v>
      </c>
      <c r="D153" s="18" t="s">
        <v>213</v>
      </c>
      <c r="E153" s="43" t="s">
        <v>214</v>
      </c>
      <c r="F153" s="44">
        <v>41276</v>
      </c>
      <c r="G153" s="73">
        <v>72.540000000000006</v>
      </c>
      <c r="H153" s="22">
        <v>30</v>
      </c>
      <c r="I153" s="67">
        <f t="shared" si="40"/>
        <v>2176.2000000000003</v>
      </c>
      <c r="J153" s="67">
        <v>250</v>
      </c>
      <c r="K153" s="23">
        <f t="shared" si="41"/>
        <v>528.6</v>
      </c>
      <c r="L153" s="24">
        <f t="shared" si="42"/>
        <v>2954.8</v>
      </c>
      <c r="M153" s="25">
        <f t="shared" si="43"/>
        <v>130.63999999999999</v>
      </c>
      <c r="N153" s="25">
        <v>0</v>
      </c>
      <c r="O153" s="25"/>
      <c r="P153" s="26">
        <f t="shared" si="44"/>
        <v>130.63999999999999</v>
      </c>
      <c r="Q153" s="27">
        <f t="shared" si="45"/>
        <v>2824.1600000000003</v>
      </c>
      <c r="R153" s="17">
        <v>3216004468</v>
      </c>
    </row>
    <row r="154" spans="1:18" x14ac:dyDescent="0.25">
      <c r="A154" s="1"/>
      <c r="B154" s="42">
        <v>7</v>
      </c>
      <c r="C154" s="16" t="s">
        <v>202</v>
      </c>
      <c r="D154" s="18" t="s">
        <v>215</v>
      </c>
      <c r="E154" s="43" t="s">
        <v>216</v>
      </c>
      <c r="F154" s="44">
        <v>39326</v>
      </c>
      <c r="G154" s="73">
        <v>72.540000000000006</v>
      </c>
      <c r="H154" s="22">
        <v>30</v>
      </c>
      <c r="I154" s="67">
        <f t="shared" si="40"/>
        <v>2176.2000000000003</v>
      </c>
      <c r="J154" s="67">
        <v>250</v>
      </c>
      <c r="K154" s="23">
        <f t="shared" si="41"/>
        <v>528.6</v>
      </c>
      <c r="L154" s="24">
        <f t="shared" si="42"/>
        <v>2954.8</v>
      </c>
      <c r="M154" s="25">
        <f t="shared" si="43"/>
        <v>130.63999999999999</v>
      </c>
      <c r="N154" s="25">
        <v>0</v>
      </c>
      <c r="O154" s="25"/>
      <c r="P154" s="26">
        <f t="shared" si="44"/>
        <v>130.63999999999999</v>
      </c>
      <c r="Q154" s="27">
        <f t="shared" si="45"/>
        <v>2824.1600000000003</v>
      </c>
      <c r="R154" s="17">
        <v>3164033390</v>
      </c>
    </row>
    <row r="155" spans="1:18" x14ac:dyDescent="0.25">
      <c r="A155" s="1"/>
      <c r="B155" s="42">
        <v>8</v>
      </c>
      <c r="C155" s="16" t="s">
        <v>202</v>
      </c>
      <c r="D155" s="18" t="s">
        <v>217</v>
      </c>
      <c r="E155" s="43" t="s">
        <v>218</v>
      </c>
      <c r="F155" s="75">
        <v>37258</v>
      </c>
      <c r="G155" s="73">
        <v>72.540000000000006</v>
      </c>
      <c r="H155" s="22">
        <v>30</v>
      </c>
      <c r="I155" s="67">
        <f t="shared" si="40"/>
        <v>2176.2000000000003</v>
      </c>
      <c r="J155" s="67">
        <v>250</v>
      </c>
      <c r="K155" s="23">
        <f t="shared" si="41"/>
        <v>528.6</v>
      </c>
      <c r="L155" s="24">
        <f t="shared" si="42"/>
        <v>2954.8</v>
      </c>
      <c r="M155" s="25">
        <f t="shared" si="43"/>
        <v>130.63999999999999</v>
      </c>
      <c r="N155" s="25">
        <v>0</v>
      </c>
      <c r="O155" s="25"/>
      <c r="P155" s="26">
        <f t="shared" si="44"/>
        <v>130.63999999999999</v>
      </c>
      <c r="Q155" s="27">
        <f t="shared" si="45"/>
        <v>2824.1600000000003</v>
      </c>
      <c r="R155" s="17">
        <v>3216001728</v>
      </c>
    </row>
    <row r="156" spans="1:18" x14ac:dyDescent="0.25">
      <c r="A156" s="12"/>
      <c r="B156" s="42">
        <v>9</v>
      </c>
      <c r="C156" s="16" t="s">
        <v>202</v>
      </c>
      <c r="D156" s="18" t="s">
        <v>219</v>
      </c>
      <c r="E156" s="43" t="s">
        <v>220</v>
      </c>
      <c r="F156" s="75">
        <v>38175</v>
      </c>
      <c r="G156" s="73">
        <v>72.540000000000006</v>
      </c>
      <c r="H156" s="22">
        <v>30</v>
      </c>
      <c r="I156" s="67">
        <f t="shared" si="40"/>
        <v>2176.2000000000003</v>
      </c>
      <c r="J156" s="67">
        <v>250</v>
      </c>
      <c r="K156" s="23">
        <f t="shared" si="41"/>
        <v>528.6</v>
      </c>
      <c r="L156" s="24">
        <f t="shared" si="42"/>
        <v>2954.8</v>
      </c>
      <c r="M156" s="25">
        <f t="shared" si="43"/>
        <v>130.63999999999999</v>
      </c>
      <c r="N156" s="25">
        <v>0</v>
      </c>
      <c r="O156" s="25"/>
      <c r="P156" s="26">
        <f t="shared" si="44"/>
        <v>130.63999999999999</v>
      </c>
      <c r="Q156" s="27">
        <f t="shared" si="45"/>
        <v>2824.1600000000003</v>
      </c>
      <c r="R156" s="17">
        <v>3216001916</v>
      </c>
    </row>
    <row r="157" spans="1:18" x14ac:dyDescent="0.25">
      <c r="A157" s="12"/>
      <c r="B157" s="42">
        <v>10</v>
      </c>
      <c r="C157" s="16" t="s">
        <v>202</v>
      </c>
      <c r="D157" s="18" t="s">
        <v>221</v>
      </c>
      <c r="E157" s="43" t="s">
        <v>222</v>
      </c>
      <c r="F157" s="44">
        <v>37288</v>
      </c>
      <c r="G157" s="73">
        <v>72.540000000000006</v>
      </c>
      <c r="H157" s="22">
        <v>30</v>
      </c>
      <c r="I157" s="67">
        <f t="shared" si="40"/>
        <v>2176.2000000000003</v>
      </c>
      <c r="J157" s="67">
        <v>250</v>
      </c>
      <c r="K157" s="23">
        <f t="shared" si="41"/>
        <v>528.6</v>
      </c>
      <c r="L157" s="24">
        <f t="shared" si="42"/>
        <v>2954.8</v>
      </c>
      <c r="M157" s="25">
        <f t="shared" si="43"/>
        <v>130.63999999999999</v>
      </c>
      <c r="N157" s="25">
        <v>0</v>
      </c>
      <c r="O157" s="25"/>
      <c r="P157" s="26">
        <f t="shared" si="44"/>
        <v>130.63999999999999</v>
      </c>
      <c r="Q157" s="27">
        <f t="shared" si="45"/>
        <v>2824.1600000000003</v>
      </c>
      <c r="R157" s="17">
        <v>4216002596</v>
      </c>
    </row>
    <row r="158" spans="1:18" x14ac:dyDescent="0.25">
      <c r="A158" s="12"/>
      <c r="B158" s="76"/>
      <c r="C158" s="76"/>
      <c r="D158" s="78"/>
      <c r="E158" s="79"/>
      <c r="F158" s="80"/>
      <c r="G158" s="81"/>
      <c r="H158" s="82"/>
      <c r="I158" s="83"/>
      <c r="J158" s="83"/>
      <c r="K158" s="83"/>
      <c r="L158" s="84"/>
      <c r="M158" s="85"/>
      <c r="N158" s="85"/>
      <c r="O158" s="85"/>
      <c r="P158" s="86"/>
      <c r="Q158" s="83"/>
      <c r="R158" s="77"/>
    </row>
    <row r="159" spans="1:18" x14ac:dyDescent="0.25">
      <c r="A159" s="12"/>
      <c r="B159" s="76"/>
      <c r="C159" s="76"/>
      <c r="D159" s="78"/>
      <c r="E159" s="79"/>
      <c r="F159" s="80"/>
      <c r="G159" s="81"/>
      <c r="H159" s="82"/>
      <c r="I159" s="83"/>
      <c r="J159" s="83"/>
      <c r="K159" s="83"/>
      <c r="L159" s="84"/>
      <c r="M159" s="85"/>
      <c r="N159" s="85"/>
      <c r="O159" s="85"/>
      <c r="P159" s="86"/>
      <c r="Q159" s="83"/>
      <c r="R159" s="77"/>
    </row>
    <row r="160" spans="1:18" x14ac:dyDescent="0.25">
      <c r="A160" s="12"/>
      <c r="B160" s="76"/>
      <c r="C160" s="76"/>
      <c r="D160" s="78"/>
      <c r="E160" s="79"/>
      <c r="F160" s="80"/>
      <c r="G160" s="81"/>
      <c r="H160" s="82"/>
      <c r="I160" s="83"/>
      <c r="J160" s="83"/>
      <c r="K160" s="83"/>
      <c r="L160" s="84"/>
      <c r="M160" s="85"/>
      <c r="N160" s="85"/>
      <c r="O160" s="85"/>
      <c r="P160" s="86"/>
      <c r="Q160" s="83"/>
      <c r="R160" s="77"/>
    </row>
    <row r="161" spans="1:18" x14ac:dyDescent="0.25">
      <c r="A161" s="12"/>
      <c r="B161" s="76"/>
      <c r="C161" s="76"/>
      <c r="D161" s="78"/>
      <c r="E161" s="79"/>
      <c r="F161" s="80"/>
      <c r="G161" s="81"/>
      <c r="H161" s="82"/>
      <c r="I161" s="83"/>
      <c r="J161" s="83"/>
      <c r="K161" s="83"/>
      <c r="L161" s="84"/>
      <c r="M161" s="85"/>
      <c r="N161" s="85"/>
      <c r="O161" s="85"/>
      <c r="P161" s="86"/>
      <c r="Q161" s="83"/>
      <c r="R161" s="77"/>
    </row>
    <row r="162" spans="1:18" x14ac:dyDescent="0.25">
      <c r="A162" s="12"/>
      <c r="B162" s="76"/>
      <c r="C162" s="76"/>
      <c r="D162" s="78"/>
      <c r="E162" s="79"/>
      <c r="F162" s="80"/>
      <c r="G162" s="81"/>
      <c r="H162" s="82"/>
      <c r="I162" s="83"/>
      <c r="J162" s="83"/>
      <c r="K162" s="83"/>
      <c r="L162" s="84"/>
      <c r="M162" s="85"/>
      <c r="N162" s="85"/>
      <c r="O162" s="85"/>
      <c r="P162" s="86"/>
      <c r="Q162" s="83"/>
      <c r="R162" s="77"/>
    </row>
    <row r="163" spans="1:18" x14ac:dyDescent="0.25">
      <c r="A163" s="12"/>
      <c r="B163" s="76"/>
      <c r="C163" s="76"/>
      <c r="D163" s="78"/>
      <c r="E163" s="79"/>
      <c r="F163" s="80"/>
      <c r="G163" s="81"/>
      <c r="H163" s="82"/>
      <c r="I163" s="83"/>
      <c r="J163" s="83"/>
      <c r="K163" s="83"/>
      <c r="L163" s="84"/>
      <c r="M163" s="85"/>
      <c r="N163" s="85"/>
      <c r="O163" s="85"/>
      <c r="P163" s="86"/>
      <c r="Q163" s="83"/>
      <c r="R163" s="77"/>
    </row>
    <row r="164" spans="1:18" x14ac:dyDescent="0.25">
      <c r="A164" s="3"/>
      <c r="B164" s="42">
        <v>11</v>
      </c>
      <c r="C164" s="16" t="s">
        <v>202</v>
      </c>
      <c r="D164" s="18" t="s">
        <v>223</v>
      </c>
      <c r="E164" s="43" t="s">
        <v>224</v>
      </c>
      <c r="F164" s="75">
        <v>38384</v>
      </c>
      <c r="G164" s="73">
        <v>72.540000000000006</v>
      </c>
      <c r="H164" s="22">
        <v>30</v>
      </c>
      <c r="I164" s="67">
        <f t="shared" si="40"/>
        <v>2176.2000000000003</v>
      </c>
      <c r="J164" s="67">
        <v>250</v>
      </c>
      <c r="K164" s="23">
        <f t="shared" si="41"/>
        <v>528.6</v>
      </c>
      <c r="L164" s="24">
        <f t="shared" si="42"/>
        <v>2954.8</v>
      </c>
      <c r="M164" s="25">
        <f t="shared" si="43"/>
        <v>130.63999999999999</v>
      </c>
      <c r="N164" s="25">
        <v>0</v>
      </c>
      <c r="O164" s="25"/>
      <c r="P164" s="26">
        <f t="shared" si="44"/>
        <v>130.63999999999999</v>
      </c>
      <c r="Q164" s="27">
        <f t="shared" si="45"/>
        <v>2824.1600000000003</v>
      </c>
      <c r="R164" s="17">
        <v>3216001865</v>
      </c>
    </row>
    <row r="165" spans="1:18" x14ac:dyDescent="0.25">
      <c r="A165" s="1"/>
      <c r="B165" s="42">
        <v>12</v>
      </c>
      <c r="C165" s="16" t="s">
        <v>202</v>
      </c>
      <c r="D165" s="18" t="s">
        <v>225</v>
      </c>
      <c r="E165" s="43" t="s">
        <v>226</v>
      </c>
      <c r="F165" s="44">
        <v>38355</v>
      </c>
      <c r="G165" s="73">
        <v>72.540000000000006</v>
      </c>
      <c r="H165" s="22">
        <v>30</v>
      </c>
      <c r="I165" s="67">
        <f t="shared" si="40"/>
        <v>2176.2000000000003</v>
      </c>
      <c r="J165" s="67">
        <v>250</v>
      </c>
      <c r="K165" s="23">
        <f t="shared" si="41"/>
        <v>528.6</v>
      </c>
      <c r="L165" s="24">
        <f t="shared" si="42"/>
        <v>2954.8</v>
      </c>
      <c r="M165" s="25">
        <f t="shared" si="43"/>
        <v>130.63999999999999</v>
      </c>
      <c r="N165" s="25">
        <v>0</v>
      </c>
      <c r="O165" s="25"/>
      <c r="P165" s="26">
        <f t="shared" si="44"/>
        <v>130.63999999999999</v>
      </c>
      <c r="Q165" s="27">
        <f t="shared" si="45"/>
        <v>2824.1600000000003</v>
      </c>
      <c r="R165" s="17">
        <v>3216001829</v>
      </c>
    </row>
    <row r="166" spans="1:18" x14ac:dyDescent="0.25">
      <c r="A166" s="1"/>
      <c r="B166" s="42">
        <v>13</v>
      </c>
      <c r="C166" s="16" t="s">
        <v>202</v>
      </c>
      <c r="D166" s="18" t="s">
        <v>227</v>
      </c>
      <c r="E166" s="43" t="s">
        <v>228</v>
      </c>
      <c r="F166" s="44">
        <v>38355</v>
      </c>
      <c r="G166" s="73">
        <v>72.540000000000006</v>
      </c>
      <c r="H166" s="22">
        <v>30</v>
      </c>
      <c r="I166" s="67">
        <f t="shared" si="40"/>
        <v>2176.2000000000003</v>
      </c>
      <c r="J166" s="67">
        <v>250</v>
      </c>
      <c r="K166" s="23">
        <f t="shared" si="41"/>
        <v>528.6</v>
      </c>
      <c r="L166" s="24">
        <f t="shared" si="42"/>
        <v>2954.8</v>
      </c>
      <c r="M166" s="25">
        <f t="shared" si="43"/>
        <v>130.63999999999999</v>
      </c>
      <c r="N166" s="25">
        <v>0</v>
      </c>
      <c r="O166" s="25"/>
      <c r="P166" s="26">
        <f t="shared" si="44"/>
        <v>130.63999999999999</v>
      </c>
      <c r="Q166" s="27">
        <f t="shared" si="45"/>
        <v>2824.1600000000003</v>
      </c>
      <c r="R166" s="17">
        <v>3216001833</v>
      </c>
    </row>
    <row r="167" spans="1:18" x14ac:dyDescent="0.25">
      <c r="A167" s="1"/>
      <c r="B167" s="42">
        <v>14</v>
      </c>
      <c r="C167" s="16" t="s">
        <v>202</v>
      </c>
      <c r="D167" s="18" t="s">
        <v>229</v>
      </c>
      <c r="E167" s="43" t="s">
        <v>230</v>
      </c>
      <c r="F167" s="44">
        <v>37299</v>
      </c>
      <c r="G167" s="73">
        <v>72.540000000000006</v>
      </c>
      <c r="H167" s="22">
        <v>30</v>
      </c>
      <c r="I167" s="67">
        <f t="shared" si="40"/>
        <v>2176.2000000000003</v>
      </c>
      <c r="J167" s="67">
        <v>250</v>
      </c>
      <c r="K167" s="23">
        <f t="shared" si="41"/>
        <v>528.6</v>
      </c>
      <c r="L167" s="24">
        <f t="shared" si="42"/>
        <v>2954.8</v>
      </c>
      <c r="M167" s="25">
        <f t="shared" si="43"/>
        <v>130.63999999999999</v>
      </c>
      <c r="N167" s="25">
        <v>0</v>
      </c>
      <c r="O167" s="25"/>
      <c r="P167" s="26">
        <f t="shared" si="44"/>
        <v>130.63999999999999</v>
      </c>
      <c r="Q167" s="27">
        <f t="shared" si="45"/>
        <v>2824.1600000000003</v>
      </c>
      <c r="R167" s="17">
        <v>3216001851</v>
      </c>
    </row>
    <row r="168" spans="1:18" x14ac:dyDescent="0.25">
      <c r="A168" s="1"/>
      <c r="B168" s="42">
        <v>15</v>
      </c>
      <c r="C168" s="16" t="s">
        <v>202</v>
      </c>
      <c r="D168" s="18" t="s">
        <v>231</v>
      </c>
      <c r="E168" s="43" t="s">
        <v>232</v>
      </c>
      <c r="F168" s="44">
        <v>38720</v>
      </c>
      <c r="G168" s="73">
        <v>72.540000000000006</v>
      </c>
      <c r="H168" s="22">
        <v>30</v>
      </c>
      <c r="I168" s="67">
        <f t="shared" si="40"/>
        <v>2176.2000000000003</v>
      </c>
      <c r="J168" s="67">
        <v>250</v>
      </c>
      <c r="K168" s="23">
        <f t="shared" si="41"/>
        <v>528.6</v>
      </c>
      <c r="L168" s="24">
        <f t="shared" si="42"/>
        <v>2954.8</v>
      </c>
      <c r="M168" s="25">
        <f t="shared" si="43"/>
        <v>130.63999999999999</v>
      </c>
      <c r="N168" s="25">
        <v>0</v>
      </c>
      <c r="O168" s="25"/>
      <c r="P168" s="26">
        <f t="shared" si="44"/>
        <v>130.63999999999999</v>
      </c>
      <c r="Q168" s="27">
        <f t="shared" si="45"/>
        <v>2824.1600000000003</v>
      </c>
      <c r="R168" s="17">
        <v>4216008623</v>
      </c>
    </row>
    <row r="169" spans="1:18" x14ac:dyDescent="0.25">
      <c r="A169" s="1"/>
      <c r="B169" s="42">
        <v>16</v>
      </c>
      <c r="C169" s="16" t="s">
        <v>202</v>
      </c>
      <c r="D169" s="18" t="s">
        <v>233</v>
      </c>
      <c r="E169" s="43" t="s">
        <v>234</v>
      </c>
      <c r="F169" s="44">
        <v>42311</v>
      </c>
      <c r="G169" s="73">
        <v>72.540000000000006</v>
      </c>
      <c r="H169" s="22">
        <v>30</v>
      </c>
      <c r="I169" s="67">
        <f t="shared" si="40"/>
        <v>2176.2000000000003</v>
      </c>
      <c r="J169" s="67">
        <v>250</v>
      </c>
      <c r="K169" s="23">
        <f t="shared" si="41"/>
        <v>528.6</v>
      </c>
      <c r="L169" s="24">
        <f t="shared" si="42"/>
        <v>2954.8</v>
      </c>
      <c r="M169" s="25">
        <f t="shared" si="43"/>
        <v>130.63999999999999</v>
      </c>
      <c r="N169" s="25">
        <v>0</v>
      </c>
      <c r="O169" s="25"/>
      <c r="P169" s="26">
        <f t="shared" si="44"/>
        <v>130.63999999999999</v>
      </c>
      <c r="Q169" s="27">
        <f t="shared" si="45"/>
        <v>2824.1600000000003</v>
      </c>
      <c r="R169" s="17">
        <v>3164030412</v>
      </c>
    </row>
    <row r="170" spans="1:18" x14ac:dyDescent="0.25">
      <c r="A170" s="1"/>
      <c r="B170" s="42">
        <v>17</v>
      </c>
      <c r="C170" s="16" t="s">
        <v>202</v>
      </c>
      <c r="D170" s="87" t="s">
        <v>235</v>
      </c>
      <c r="E170" s="43" t="s">
        <v>236</v>
      </c>
      <c r="F170" s="44">
        <v>43101</v>
      </c>
      <c r="G170" s="73">
        <v>72.540000000000006</v>
      </c>
      <c r="H170" s="22">
        <v>30</v>
      </c>
      <c r="I170" s="67">
        <f t="shared" si="40"/>
        <v>2176.2000000000003</v>
      </c>
      <c r="J170" s="67">
        <v>250</v>
      </c>
      <c r="K170" s="23">
        <f t="shared" si="41"/>
        <v>528.6</v>
      </c>
      <c r="L170" s="24">
        <f t="shared" si="42"/>
        <v>2954.8</v>
      </c>
      <c r="M170" s="25">
        <f t="shared" si="43"/>
        <v>130.63999999999999</v>
      </c>
      <c r="N170" s="25">
        <v>0</v>
      </c>
      <c r="O170" s="25"/>
      <c r="P170" s="26">
        <f t="shared" si="44"/>
        <v>130.63999999999999</v>
      </c>
      <c r="Q170" s="27">
        <f t="shared" si="45"/>
        <v>2824.1600000000003</v>
      </c>
      <c r="R170" s="88">
        <v>3164079920</v>
      </c>
    </row>
    <row r="171" spans="1:18" x14ac:dyDescent="0.25">
      <c r="A171" s="1"/>
      <c r="B171" s="42">
        <v>18</v>
      </c>
      <c r="C171" s="16" t="s">
        <v>202</v>
      </c>
      <c r="D171" s="58" t="s">
        <v>237</v>
      </c>
      <c r="E171" s="43" t="s">
        <v>238</v>
      </c>
      <c r="F171" s="44">
        <v>42370</v>
      </c>
      <c r="G171" s="73">
        <v>72.540000000000006</v>
      </c>
      <c r="H171" s="22">
        <v>30</v>
      </c>
      <c r="I171" s="67">
        <f t="shared" si="40"/>
        <v>2176.2000000000003</v>
      </c>
      <c r="J171" s="67">
        <v>250</v>
      </c>
      <c r="K171" s="23">
        <f t="shared" si="41"/>
        <v>528.6</v>
      </c>
      <c r="L171" s="24">
        <f t="shared" si="42"/>
        <v>2954.8</v>
      </c>
      <c r="M171" s="25">
        <f t="shared" si="43"/>
        <v>130.63999999999999</v>
      </c>
      <c r="N171" s="25">
        <v>0</v>
      </c>
      <c r="O171" s="25"/>
      <c r="P171" s="26">
        <f t="shared" si="44"/>
        <v>130.63999999999999</v>
      </c>
      <c r="Q171" s="27">
        <f t="shared" si="45"/>
        <v>2824.1600000000003</v>
      </c>
      <c r="R171" s="17">
        <v>3229011973</v>
      </c>
    </row>
    <row r="172" spans="1:18" x14ac:dyDescent="0.25">
      <c r="A172" s="1"/>
      <c r="B172" s="42">
        <v>19</v>
      </c>
      <c r="C172" s="16" t="s">
        <v>202</v>
      </c>
      <c r="D172" s="58" t="s">
        <v>239</v>
      </c>
      <c r="E172" s="43" t="s">
        <v>240</v>
      </c>
      <c r="F172" s="44">
        <v>42370</v>
      </c>
      <c r="G172" s="73">
        <v>72.540000000000006</v>
      </c>
      <c r="H172" s="22">
        <v>30</v>
      </c>
      <c r="I172" s="67">
        <f t="shared" si="40"/>
        <v>2176.2000000000003</v>
      </c>
      <c r="J172" s="67">
        <v>250</v>
      </c>
      <c r="K172" s="23">
        <f t="shared" si="41"/>
        <v>528.6</v>
      </c>
      <c r="L172" s="24">
        <f t="shared" si="42"/>
        <v>2954.8</v>
      </c>
      <c r="M172" s="25">
        <f t="shared" si="43"/>
        <v>130.63999999999999</v>
      </c>
      <c r="N172" s="25">
        <v>0</v>
      </c>
      <c r="O172" s="25"/>
      <c r="P172" s="26">
        <f t="shared" si="44"/>
        <v>130.63999999999999</v>
      </c>
      <c r="Q172" s="27">
        <f t="shared" si="45"/>
        <v>2824.1600000000003</v>
      </c>
      <c r="R172" s="17">
        <v>3287008934</v>
      </c>
    </row>
    <row r="173" spans="1:18" x14ac:dyDescent="0.25">
      <c r="A173" s="1"/>
      <c r="B173" s="42">
        <v>20</v>
      </c>
      <c r="C173" s="16" t="s">
        <v>202</v>
      </c>
      <c r="D173" s="46" t="s">
        <v>241</v>
      </c>
      <c r="E173" s="43" t="s">
        <v>242</v>
      </c>
      <c r="F173" s="44">
        <v>42370</v>
      </c>
      <c r="G173" s="73">
        <v>72.540000000000006</v>
      </c>
      <c r="H173" s="22">
        <v>30</v>
      </c>
      <c r="I173" s="67">
        <f t="shared" si="40"/>
        <v>2176.2000000000003</v>
      </c>
      <c r="J173" s="67">
        <v>250</v>
      </c>
      <c r="K173" s="23">
        <f t="shared" si="41"/>
        <v>528.6</v>
      </c>
      <c r="L173" s="24">
        <f t="shared" si="42"/>
        <v>2954.8</v>
      </c>
      <c r="M173" s="25">
        <f t="shared" si="43"/>
        <v>130.63999999999999</v>
      </c>
      <c r="N173" s="25">
        <v>0</v>
      </c>
      <c r="O173" s="25"/>
      <c r="P173" s="26">
        <f t="shared" si="44"/>
        <v>130.63999999999999</v>
      </c>
      <c r="Q173" s="27">
        <f t="shared" si="45"/>
        <v>2824.1600000000003</v>
      </c>
      <c r="R173" s="17">
        <v>3287036198</v>
      </c>
    </row>
    <row r="174" spans="1:18" x14ac:dyDescent="0.25">
      <c r="A174" s="1"/>
      <c r="B174" s="42">
        <v>21</v>
      </c>
      <c r="C174" s="16" t="s">
        <v>202</v>
      </c>
      <c r="D174" s="46" t="s">
        <v>243</v>
      </c>
      <c r="E174" s="43" t="s">
        <v>244</v>
      </c>
      <c r="F174" s="44">
        <v>42370</v>
      </c>
      <c r="G174" s="73">
        <v>72.540000000000006</v>
      </c>
      <c r="H174" s="22">
        <v>30</v>
      </c>
      <c r="I174" s="67">
        <f t="shared" si="40"/>
        <v>2176.2000000000003</v>
      </c>
      <c r="J174" s="67">
        <v>250</v>
      </c>
      <c r="K174" s="23">
        <f t="shared" si="41"/>
        <v>528.6</v>
      </c>
      <c r="L174" s="24">
        <f t="shared" si="42"/>
        <v>2954.8</v>
      </c>
      <c r="M174" s="25">
        <f t="shared" si="43"/>
        <v>130.63999999999999</v>
      </c>
      <c r="N174" s="25">
        <v>0</v>
      </c>
      <c r="O174" s="25"/>
      <c r="P174" s="26">
        <f t="shared" si="44"/>
        <v>130.63999999999999</v>
      </c>
      <c r="Q174" s="27">
        <f t="shared" si="45"/>
        <v>2824.1600000000003</v>
      </c>
      <c r="R174" s="17">
        <v>3164074549</v>
      </c>
    </row>
    <row r="175" spans="1:18" x14ac:dyDescent="0.25">
      <c r="A175" s="1"/>
      <c r="B175" s="42">
        <v>22</v>
      </c>
      <c r="C175" s="16" t="s">
        <v>202</v>
      </c>
      <c r="D175" s="89" t="s">
        <v>245</v>
      </c>
      <c r="E175" s="43" t="s">
        <v>246</v>
      </c>
      <c r="F175" s="20">
        <v>43101</v>
      </c>
      <c r="G175" s="73">
        <v>72.540000000000006</v>
      </c>
      <c r="H175" s="22">
        <v>30</v>
      </c>
      <c r="I175" s="67">
        <f t="shared" si="40"/>
        <v>2176.2000000000003</v>
      </c>
      <c r="J175" s="67">
        <v>250</v>
      </c>
      <c r="K175" s="23">
        <f t="shared" si="41"/>
        <v>528.6</v>
      </c>
      <c r="L175" s="24">
        <f t="shared" si="42"/>
        <v>2954.8</v>
      </c>
      <c r="M175" s="25">
        <f t="shared" si="43"/>
        <v>130.63999999999999</v>
      </c>
      <c r="N175" s="25">
        <v>0</v>
      </c>
      <c r="O175" s="25"/>
      <c r="P175" s="26">
        <f t="shared" si="44"/>
        <v>130.63999999999999</v>
      </c>
      <c r="Q175" s="27">
        <f t="shared" si="45"/>
        <v>2824.1600000000003</v>
      </c>
      <c r="R175" s="69">
        <v>3164029306</v>
      </c>
    </row>
    <row r="176" spans="1:18" x14ac:dyDescent="0.25">
      <c r="A176" s="1"/>
      <c r="B176" s="42">
        <v>23</v>
      </c>
      <c r="C176" s="16" t="s">
        <v>202</v>
      </c>
      <c r="D176" s="89" t="s">
        <v>247</v>
      </c>
      <c r="E176" s="43" t="s">
        <v>248</v>
      </c>
      <c r="F176" s="20">
        <v>43101</v>
      </c>
      <c r="G176" s="73">
        <v>72.540000000000006</v>
      </c>
      <c r="H176" s="22">
        <v>30</v>
      </c>
      <c r="I176" s="67">
        <f t="shared" si="40"/>
        <v>2176.2000000000003</v>
      </c>
      <c r="J176" s="67">
        <v>250</v>
      </c>
      <c r="K176" s="23">
        <f t="shared" si="41"/>
        <v>528.6</v>
      </c>
      <c r="L176" s="24">
        <f t="shared" si="42"/>
        <v>2954.8</v>
      </c>
      <c r="M176" s="25">
        <f t="shared" si="43"/>
        <v>130.63999999999999</v>
      </c>
      <c r="N176" s="25">
        <v>0</v>
      </c>
      <c r="O176" s="25"/>
      <c r="P176" s="26">
        <f t="shared" si="44"/>
        <v>130.63999999999999</v>
      </c>
      <c r="Q176" s="27">
        <f t="shared" si="45"/>
        <v>2824.1600000000003</v>
      </c>
      <c r="R176" s="69">
        <v>3164041601</v>
      </c>
    </row>
    <row r="177" spans="1:18" x14ac:dyDescent="0.25">
      <c r="A177" s="1"/>
      <c r="B177" s="42">
        <v>24</v>
      </c>
      <c r="C177" s="16" t="s">
        <v>202</v>
      </c>
      <c r="D177" s="89" t="s">
        <v>249</v>
      </c>
      <c r="E177" s="43" t="s">
        <v>250</v>
      </c>
      <c r="F177" s="20">
        <v>43101</v>
      </c>
      <c r="G177" s="73">
        <v>72.540000000000006</v>
      </c>
      <c r="H177" s="22">
        <v>30</v>
      </c>
      <c r="I177" s="67">
        <f t="shared" si="40"/>
        <v>2176.2000000000003</v>
      </c>
      <c r="J177" s="67">
        <v>250</v>
      </c>
      <c r="K177" s="23">
        <f t="shared" si="41"/>
        <v>528.6</v>
      </c>
      <c r="L177" s="24">
        <f t="shared" si="42"/>
        <v>2954.8</v>
      </c>
      <c r="M177" s="25">
        <f t="shared" si="43"/>
        <v>130.63999999999999</v>
      </c>
      <c r="N177" s="25">
        <v>0</v>
      </c>
      <c r="O177" s="25"/>
      <c r="P177" s="26">
        <f t="shared" si="44"/>
        <v>130.63999999999999</v>
      </c>
      <c r="Q177" s="27">
        <f t="shared" si="45"/>
        <v>2824.1600000000003</v>
      </c>
      <c r="R177" s="69">
        <v>3164072945</v>
      </c>
    </row>
    <row r="178" spans="1:18" x14ac:dyDescent="0.25">
      <c r="A178" s="1"/>
      <c r="B178" s="42">
        <v>25</v>
      </c>
      <c r="C178" s="16" t="s">
        <v>202</v>
      </c>
      <c r="D178" s="89" t="s">
        <v>251</v>
      </c>
      <c r="E178" s="43" t="s">
        <v>252</v>
      </c>
      <c r="F178" s="20">
        <v>43101</v>
      </c>
      <c r="G178" s="73">
        <v>72.540000000000006</v>
      </c>
      <c r="H178" s="22">
        <v>30</v>
      </c>
      <c r="I178" s="67">
        <f t="shared" si="40"/>
        <v>2176.2000000000003</v>
      </c>
      <c r="J178" s="67">
        <v>250</v>
      </c>
      <c r="K178" s="23">
        <f t="shared" si="41"/>
        <v>528.6</v>
      </c>
      <c r="L178" s="24">
        <f t="shared" si="42"/>
        <v>2954.8</v>
      </c>
      <c r="M178" s="25">
        <f t="shared" si="43"/>
        <v>130.63999999999999</v>
      </c>
      <c r="N178" s="25">
        <v>0</v>
      </c>
      <c r="O178" s="25"/>
      <c r="P178" s="26">
        <f t="shared" si="44"/>
        <v>130.63999999999999</v>
      </c>
      <c r="Q178" s="27">
        <f t="shared" si="45"/>
        <v>2824.1600000000003</v>
      </c>
      <c r="R178" s="69">
        <v>3287032954</v>
      </c>
    </row>
    <row r="179" spans="1:18" x14ac:dyDescent="0.25">
      <c r="A179" s="1"/>
      <c r="B179" s="42">
        <v>26</v>
      </c>
      <c r="C179" s="16" t="s">
        <v>202</v>
      </c>
      <c r="D179" s="89" t="s">
        <v>253</v>
      </c>
      <c r="E179" s="43" t="s">
        <v>254</v>
      </c>
      <c r="F179" s="20">
        <v>43101</v>
      </c>
      <c r="G179" s="73">
        <v>72.540000000000006</v>
      </c>
      <c r="H179" s="22">
        <v>30</v>
      </c>
      <c r="I179" s="67">
        <f t="shared" si="40"/>
        <v>2176.2000000000003</v>
      </c>
      <c r="J179" s="67">
        <v>250</v>
      </c>
      <c r="K179" s="23">
        <f t="shared" si="41"/>
        <v>528.6</v>
      </c>
      <c r="L179" s="24">
        <f t="shared" si="42"/>
        <v>2954.8</v>
      </c>
      <c r="M179" s="25">
        <f t="shared" si="43"/>
        <v>130.63999999999999</v>
      </c>
      <c r="N179" s="25">
        <v>0</v>
      </c>
      <c r="O179" s="25"/>
      <c r="P179" s="26">
        <f t="shared" si="44"/>
        <v>130.63999999999999</v>
      </c>
      <c r="Q179" s="27">
        <f t="shared" si="45"/>
        <v>2824.1600000000003</v>
      </c>
      <c r="R179" s="69">
        <v>3654013124</v>
      </c>
    </row>
    <row r="180" spans="1:18" x14ac:dyDescent="0.25">
      <c r="A180" s="1"/>
      <c r="B180" s="42">
        <v>27</v>
      </c>
      <c r="C180" s="16" t="s">
        <v>202</v>
      </c>
      <c r="D180" s="33" t="s">
        <v>255</v>
      </c>
      <c r="E180" s="43" t="s">
        <v>256</v>
      </c>
      <c r="F180" s="20">
        <v>43101</v>
      </c>
      <c r="G180" s="73">
        <v>72.540000000000006</v>
      </c>
      <c r="H180" s="22">
        <v>30</v>
      </c>
      <c r="I180" s="67">
        <f t="shared" si="40"/>
        <v>2176.2000000000003</v>
      </c>
      <c r="J180" s="67">
        <v>250</v>
      </c>
      <c r="K180" s="23">
        <f t="shared" si="41"/>
        <v>528.6</v>
      </c>
      <c r="L180" s="24">
        <f t="shared" si="42"/>
        <v>2954.8</v>
      </c>
      <c r="M180" s="25">
        <f t="shared" si="43"/>
        <v>130.63999999999999</v>
      </c>
      <c r="N180" s="25">
        <v>0</v>
      </c>
      <c r="O180" s="25"/>
      <c r="P180" s="26">
        <f t="shared" si="44"/>
        <v>130.63999999999999</v>
      </c>
      <c r="Q180" s="27">
        <f t="shared" si="45"/>
        <v>2824.1600000000003</v>
      </c>
      <c r="R180" s="69">
        <v>3164072894</v>
      </c>
    </row>
    <row r="181" spans="1:18" x14ac:dyDescent="0.25">
      <c r="A181" s="1"/>
      <c r="B181" s="42">
        <v>28</v>
      </c>
      <c r="C181" s="16" t="s">
        <v>202</v>
      </c>
      <c r="D181" s="89" t="s">
        <v>257</v>
      </c>
      <c r="E181" s="43" t="s">
        <v>258</v>
      </c>
      <c r="F181" s="20">
        <v>43101</v>
      </c>
      <c r="G181" s="73">
        <v>72.540000000000006</v>
      </c>
      <c r="H181" s="22">
        <v>30</v>
      </c>
      <c r="I181" s="67">
        <f t="shared" si="40"/>
        <v>2176.2000000000003</v>
      </c>
      <c r="J181" s="67">
        <v>250</v>
      </c>
      <c r="K181" s="23">
        <f t="shared" si="41"/>
        <v>528.6</v>
      </c>
      <c r="L181" s="24">
        <f t="shared" si="42"/>
        <v>2954.8</v>
      </c>
      <c r="M181" s="25">
        <f t="shared" si="43"/>
        <v>130.63999999999999</v>
      </c>
      <c r="N181" s="25">
        <v>0</v>
      </c>
      <c r="O181" s="25"/>
      <c r="P181" s="26">
        <f t="shared" si="44"/>
        <v>130.63999999999999</v>
      </c>
      <c r="Q181" s="27">
        <f t="shared" si="45"/>
        <v>2824.1600000000003</v>
      </c>
      <c r="R181" s="69">
        <v>3287032867</v>
      </c>
    </row>
    <row r="182" spans="1:18" x14ac:dyDescent="0.25">
      <c r="A182" s="1"/>
      <c r="B182" s="42">
        <v>29</v>
      </c>
      <c r="C182" s="16" t="s">
        <v>202</v>
      </c>
      <c r="D182" s="89" t="s">
        <v>259</v>
      </c>
      <c r="E182" s="43" t="s">
        <v>260</v>
      </c>
      <c r="F182" s="20">
        <v>43101</v>
      </c>
      <c r="G182" s="73">
        <v>72.540000000000006</v>
      </c>
      <c r="H182" s="22">
        <v>30</v>
      </c>
      <c r="I182" s="67">
        <f t="shared" si="40"/>
        <v>2176.2000000000003</v>
      </c>
      <c r="J182" s="67">
        <v>250</v>
      </c>
      <c r="K182" s="23">
        <f t="shared" si="41"/>
        <v>528.6</v>
      </c>
      <c r="L182" s="24">
        <f t="shared" si="42"/>
        <v>2954.8</v>
      </c>
      <c r="M182" s="25">
        <f t="shared" si="43"/>
        <v>130.63999999999999</v>
      </c>
      <c r="N182" s="25">
        <v>0</v>
      </c>
      <c r="O182" s="25"/>
      <c r="P182" s="26">
        <f t="shared" si="44"/>
        <v>130.63999999999999</v>
      </c>
      <c r="Q182" s="27">
        <f t="shared" si="45"/>
        <v>2824.1600000000003</v>
      </c>
      <c r="R182" s="69">
        <v>3686024851</v>
      </c>
    </row>
    <row r="183" spans="1:18" x14ac:dyDescent="0.25">
      <c r="A183" s="1"/>
      <c r="B183" s="42">
        <v>30</v>
      </c>
      <c r="C183" s="16" t="s">
        <v>202</v>
      </c>
      <c r="D183" s="89" t="s">
        <v>261</v>
      </c>
      <c r="E183" s="43" t="s">
        <v>262</v>
      </c>
      <c r="F183" s="20">
        <v>43101</v>
      </c>
      <c r="G183" s="73">
        <v>72.540000000000006</v>
      </c>
      <c r="H183" s="22">
        <v>30</v>
      </c>
      <c r="I183" s="67">
        <f t="shared" si="40"/>
        <v>2176.2000000000003</v>
      </c>
      <c r="J183" s="67">
        <v>250</v>
      </c>
      <c r="K183" s="23">
        <f t="shared" si="41"/>
        <v>528.6</v>
      </c>
      <c r="L183" s="24">
        <f t="shared" si="42"/>
        <v>2954.8</v>
      </c>
      <c r="M183" s="25">
        <f t="shared" si="43"/>
        <v>130.63999999999999</v>
      </c>
      <c r="N183" s="25">
        <v>0</v>
      </c>
      <c r="O183" s="25"/>
      <c r="P183" s="26">
        <f t="shared" si="44"/>
        <v>130.63999999999999</v>
      </c>
      <c r="Q183" s="27">
        <f t="shared" si="45"/>
        <v>2824.1600000000003</v>
      </c>
      <c r="R183" s="69">
        <v>3229052425</v>
      </c>
    </row>
    <row r="184" spans="1:18" x14ac:dyDescent="0.25">
      <c r="A184" s="1"/>
      <c r="B184" s="42">
        <v>31</v>
      </c>
      <c r="C184" s="16" t="s">
        <v>202</v>
      </c>
      <c r="D184" s="33" t="s">
        <v>263</v>
      </c>
      <c r="E184" s="43" t="s">
        <v>264</v>
      </c>
      <c r="F184" s="20">
        <v>43101</v>
      </c>
      <c r="G184" s="73">
        <v>72.540000000000006</v>
      </c>
      <c r="H184" s="22">
        <v>30</v>
      </c>
      <c r="I184" s="67">
        <f t="shared" si="40"/>
        <v>2176.2000000000003</v>
      </c>
      <c r="J184" s="67">
        <v>250</v>
      </c>
      <c r="K184" s="23">
        <f t="shared" si="41"/>
        <v>528.6</v>
      </c>
      <c r="L184" s="24">
        <f t="shared" si="42"/>
        <v>2954.8</v>
      </c>
      <c r="M184" s="25">
        <f t="shared" si="43"/>
        <v>130.63999999999999</v>
      </c>
      <c r="N184" s="25">
        <v>0</v>
      </c>
      <c r="O184" s="25"/>
      <c r="P184" s="26">
        <f t="shared" si="44"/>
        <v>130.63999999999999</v>
      </c>
      <c r="Q184" s="27">
        <f t="shared" si="45"/>
        <v>2824.1600000000003</v>
      </c>
      <c r="R184" s="52" t="s">
        <v>265</v>
      </c>
    </row>
    <row r="185" spans="1:18" x14ac:dyDescent="0.25">
      <c r="A185" s="1"/>
      <c r="B185" s="42">
        <v>32</v>
      </c>
      <c r="C185" s="16" t="s">
        <v>202</v>
      </c>
      <c r="D185" s="33" t="s">
        <v>266</v>
      </c>
      <c r="E185" s="34" t="s">
        <v>267</v>
      </c>
      <c r="F185" s="20">
        <v>43101</v>
      </c>
      <c r="G185" s="73">
        <v>72.540000000000006</v>
      </c>
      <c r="H185" s="22">
        <v>30</v>
      </c>
      <c r="I185" s="67">
        <f t="shared" si="40"/>
        <v>2176.2000000000003</v>
      </c>
      <c r="J185" s="67">
        <v>250</v>
      </c>
      <c r="K185" s="23">
        <f t="shared" si="41"/>
        <v>528.6</v>
      </c>
      <c r="L185" s="24">
        <f t="shared" si="42"/>
        <v>2954.8</v>
      </c>
      <c r="M185" s="25">
        <f t="shared" si="43"/>
        <v>130.63999999999999</v>
      </c>
      <c r="N185" s="25">
        <v>0</v>
      </c>
      <c r="O185" s="25"/>
      <c r="P185" s="26">
        <f t="shared" si="44"/>
        <v>130.63999999999999</v>
      </c>
      <c r="Q185" s="27">
        <f t="shared" si="45"/>
        <v>2824.1600000000003</v>
      </c>
      <c r="R185" s="17">
        <v>3287038930</v>
      </c>
    </row>
    <row r="186" spans="1:18" x14ac:dyDescent="0.25">
      <c r="A186" s="1"/>
      <c r="B186" s="42">
        <v>33</v>
      </c>
      <c r="C186" s="16" t="s">
        <v>202</v>
      </c>
      <c r="D186" s="33" t="s">
        <v>268</v>
      </c>
      <c r="E186" s="34" t="s">
        <v>269</v>
      </c>
      <c r="F186" s="20">
        <v>43101</v>
      </c>
      <c r="G186" s="73">
        <v>72.540000000000006</v>
      </c>
      <c r="H186" s="22">
        <v>30</v>
      </c>
      <c r="I186" s="67">
        <f t="shared" si="40"/>
        <v>2176.2000000000003</v>
      </c>
      <c r="J186" s="67">
        <v>250</v>
      </c>
      <c r="K186" s="23">
        <f t="shared" si="41"/>
        <v>528.6</v>
      </c>
      <c r="L186" s="24">
        <f t="shared" si="42"/>
        <v>2954.8</v>
      </c>
      <c r="M186" s="25">
        <f t="shared" si="43"/>
        <v>130.63999999999999</v>
      </c>
      <c r="N186" s="25">
        <v>0</v>
      </c>
      <c r="O186" s="25"/>
      <c r="P186" s="26">
        <f t="shared" si="44"/>
        <v>130.63999999999999</v>
      </c>
      <c r="Q186" s="27">
        <f t="shared" si="45"/>
        <v>2824.1600000000003</v>
      </c>
      <c r="R186" s="17">
        <v>3661012641</v>
      </c>
    </row>
    <row r="187" spans="1:18" x14ac:dyDescent="0.25">
      <c r="A187" s="1"/>
      <c r="B187" s="42">
        <v>34</v>
      </c>
      <c r="C187" s="16" t="s">
        <v>202</v>
      </c>
      <c r="D187" s="33" t="s">
        <v>270</v>
      </c>
      <c r="E187" s="34" t="s">
        <v>271</v>
      </c>
      <c r="F187" s="20">
        <v>43101</v>
      </c>
      <c r="G187" s="73">
        <v>72.540000000000006</v>
      </c>
      <c r="H187" s="22">
        <v>30</v>
      </c>
      <c r="I187" s="67">
        <f t="shared" si="40"/>
        <v>2176.2000000000003</v>
      </c>
      <c r="J187" s="67">
        <v>250</v>
      </c>
      <c r="K187" s="23">
        <f t="shared" si="41"/>
        <v>528.6</v>
      </c>
      <c r="L187" s="24">
        <f t="shared" si="42"/>
        <v>2954.8</v>
      </c>
      <c r="M187" s="25">
        <f t="shared" si="43"/>
        <v>130.63999999999999</v>
      </c>
      <c r="N187" s="25">
        <v>0</v>
      </c>
      <c r="O187" s="25"/>
      <c r="P187" s="26">
        <f t="shared" si="44"/>
        <v>130.63999999999999</v>
      </c>
      <c r="Q187" s="27">
        <f t="shared" si="45"/>
        <v>2824.1600000000003</v>
      </c>
      <c r="R187" s="17">
        <v>3164040395</v>
      </c>
    </row>
    <row r="188" spans="1:18" x14ac:dyDescent="0.25">
      <c r="A188" s="1"/>
      <c r="B188" s="42">
        <v>35</v>
      </c>
      <c r="C188" s="16" t="s">
        <v>202</v>
      </c>
      <c r="D188" s="87" t="s">
        <v>272</v>
      </c>
      <c r="E188" s="34" t="s">
        <v>273</v>
      </c>
      <c r="F188" s="20">
        <v>43101</v>
      </c>
      <c r="G188" s="73">
        <v>72.540000000000006</v>
      </c>
      <c r="H188" s="22">
        <v>30</v>
      </c>
      <c r="I188" s="67">
        <f t="shared" si="40"/>
        <v>2176.2000000000003</v>
      </c>
      <c r="J188" s="67">
        <v>250</v>
      </c>
      <c r="K188" s="23">
        <f t="shared" si="41"/>
        <v>528.6</v>
      </c>
      <c r="L188" s="24">
        <f t="shared" si="42"/>
        <v>2954.8</v>
      </c>
      <c r="M188" s="25">
        <f t="shared" si="43"/>
        <v>130.63999999999999</v>
      </c>
      <c r="N188" s="25">
        <v>0</v>
      </c>
      <c r="O188" s="25"/>
      <c r="P188" s="26">
        <f t="shared" si="44"/>
        <v>130.63999999999999</v>
      </c>
      <c r="Q188" s="27">
        <f t="shared" si="45"/>
        <v>2824.1600000000003</v>
      </c>
      <c r="R188" s="90">
        <v>3164079984</v>
      </c>
    </row>
    <row r="189" spans="1:18" x14ac:dyDescent="0.25">
      <c r="A189" s="1"/>
      <c r="B189" s="1"/>
      <c r="C189" s="35"/>
      <c r="D189" s="35"/>
      <c r="E189" s="98" t="s">
        <v>274</v>
      </c>
      <c r="F189" s="98"/>
      <c r="G189" s="98"/>
      <c r="H189" s="98"/>
      <c r="I189" s="91">
        <f t="shared" ref="I189:Q189" si="46">SUM(I148:I188)</f>
        <v>76166.999999999956</v>
      </c>
      <c r="J189" s="91">
        <f t="shared" si="46"/>
        <v>8750</v>
      </c>
      <c r="K189" s="91">
        <f t="shared" si="46"/>
        <v>18501</v>
      </c>
      <c r="L189" s="92">
        <f t="shared" si="46"/>
        <v>103418.00000000006</v>
      </c>
      <c r="M189" s="91">
        <f t="shared" si="46"/>
        <v>4572.3999999999978</v>
      </c>
      <c r="N189" s="91">
        <f t="shared" si="46"/>
        <v>0</v>
      </c>
      <c r="O189" s="91">
        <f t="shared" si="46"/>
        <v>0</v>
      </c>
      <c r="P189" s="91">
        <f t="shared" si="46"/>
        <v>4572.3999999999978</v>
      </c>
      <c r="Q189" s="92">
        <f t="shared" si="46"/>
        <v>98845.600000000079</v>
      </c>
      <c r="R189" s="37"/>
    </row>
    <row r="190" spans="1:18" x14ac:dyDescent="0.25">
      <c r="A190" s="1"/>
      <c r="B190" s="1"/>
      <c r="C190" s="35"/>
      <c r="D190" s="35"/>
      <c r="E190" s="5"/>
      <c r="F190" s="5"/>
      <c r="G190" s="5"/>
      <c r="H190" s="5"/>
      <c r="I190" s="63"/>
      <c r="J190" s="63"/>
      <c r="K190" s="63"/>
      <c r="L190" s="63"/>
      <c r="M190" s="63"/>
      <c r="N190" s="63"/>
      <c r="O190" s="63"/>
      <c r="P190" s="63"/>
      <c r="Q190" s="63"/>
      <c r="R190" s="37"/>
    </row>
  </sheetData>
  <mergeCells count="93">
    <mergeCell ref="F13:F15"/>
    <mergeCell ref="B2:R2"/>
    <mergeCell ref="B3:R3"/>
    <mergeCell ref="B4:R4"/>
    <mergeCell ref="B5:R5"/>
    <mergeCell ref="B9:R9"/>
    <mergeCell ref="B10:R10"/>
    <mergeCell ref="M13:O13"/>
    <mergeCell ref="P13:P15"/>
    <mergeCell ref="Q13:Q15"/>
    <mergeCell ref="R13:R15"/>
    <mergeCell ref="B43:R43"/>
    <mergeCell ref="G13:G15"/>
    <mergeCell ref="H13:H15"/>
    <mergeCell ref="I13:I14"/>
    <mergeCell ref="J13:J14"/>
    <mergeCell ref="K13:K14"/>
    <mergeCell ref="L13:L15"/>
    <mergeCell ref="B13:B15"/>
    <mergeCell ref="C13:C15"/>
    <mergeCell ref="D13:D15"/>
    <mergeCell ref="E13:E15"/>
    <mergeCell ref="B44:R44"/>
    <mergeCell ref="B47:B49"/>
    <mergeCell ref="C47:C49"/>
    <mergeCell ref="D47:D49"/>
    <mergeCell ref="E47:E49"/>
    <mergeCell ref="F47:F49"/>
    <mergeCell ref="G47:G49"/>
    <mergeCell ref="H47:H49"/>
    <mergeCell ref="I47:I48"/>
    <mergeCell ref="R47:R49"/>
    <mergeCell ref="E56:H56"/>
    <mergeCell ref="A62:Q62"/>
    <mergeCell ref="B63:R63"/>
    <mergeCell ref="B65:B67"/>
    <mergeCell ref="C65:C67"/>
    <mergeCell ref="D65:D67"/>
    <mergeCell ref="E65:E67"/>
    <mergeCell ref="F65:F67"/>
    <mergeCell ref="J47:J48"/>
    <mergeCell ref="K47:K48"/>
    <mergeCell ref="L47:L49"/>
    <mergeCell ref="M47:O47"/>
    <mergeCell ref="P47:P49"/>
    <mergeCell ref="Q47:Q49"/>
    <mergeCell ref="B111:R111"/>
    <mergeCell ref="G65:G67"/>
    <mergeCell ref="H65:H67"/>
    <mergeCell ref="I65:I66"/>
    <mergeCell ref="J65:J66"/>
    <mergeCell ref="K65:K66"/>
    <mergeCell ref="L65:L67"/>
    <mergeCell ref="M65:O65"/>
    <mergeCell ref="P65:P67"/>
    <mergeCell ref="Q65:Q67"/>
    <mergeCell ref="R65:R67"/>
    <mergeCell ref="E94:H94"/>
    <mergeCell ref="B112:R112"/>
    <mergeCell ref="B114:B116"/>
    <mergeCell ref="C114:C116"/>
    <mergeCell ref="D114:D116"/>
    <mergeCell ref="E114:E116"/>
    <mergeCell ref="F114:F116"/>
    <mergeCell ref="G114:G116"/>
    <mergeCell ref="H114:H116"/>
    <mergeCell ref="I114:I115"/>
    <mergeCell ref="R114:R116"/>
    <mergeCell ref="E139:H139"/>
    <mergeCell ref="B142:R142"/>
    <mergeCell ref="B143:R143"/>
    <mergeCell ref="B145:B147"/>
    <mergeCell ref="C145:C147"/>
    <mergeCell ref="D145:D147"/>
    <mergeCell ref="E145:E147"/>
    <mergeCell ref="F145:F147"/>
    <mergeCell ref="J114:J115"/>
    <mergeCell ref="K114:K115"/>
    <mergeCell ref="L114:L116"/>
    <mergeCell ref="M114:O114"/>
    <mergeCell ref="P114:P116"/>
    <mergeCell ref="Q114:Q116"/>
    <mergeCell ref="M145:O145"/>
    <mergeCell ref="P145:P147"/>
    <mergeCell ref="Q145:Q147"/>
    <mergeCell ref="R145:R147"/>
    <mergeCell ref="E189:H189"/>
    <mergeCell ref="G145:G147"/>
    <mergeCell ref="H145:H147"/>
    <mergeCell ref="I145:I146"/>
    <mergeCell ref="J145:J146"/>
    <mergeCell ref="K145:K146"/>
    <mergeCell ref="L145:L147"/>
  </mergeCells>
  <conditionalFormatting sqref="R184">
    <cfRule type="duplicateValues" dxfId="1" priority="2"/>
  </conditionalFormatting>
  <conditionalFormatting sqref="R137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Yeimy Daleicy Rodriguez Gonzalez</dc:creator>
  <cp:lastModifiedBy>Yeimy Daleicy Rodriguez Gonzalez</cp:lastModifiedBy>
  <dcterms:created xsi:type="dcterms:W3CDTF">2018-06-27T21:46:56Z</dcterms:created>
  <dcterms:modified xsi:type="dcterms:W3CDTF">2018-10-08T14:54:59Z</dcterms:modified>
</cp:coreProperties>
</file>