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2\Correo Interno\Juridico\Ley de Acceso a la informacion RH\2018\OCTUBRE\"/>
    </mc:Choice>
  </mc:AlternateContent>
  <bookViews>
    <workbookView xWindow="0" yWindow="0" windowWidth="28800" windowHeight="11730"/>
  </bookViews>
  <sheets>
    <sheet name="OCTUBRE 029-2018" sheetId="16" r:id="rId1"/>
    <sheet name="Hoja2" sheetId="17" r:id="rId2"/>
  </sheets>
  <definedNames>
    <definedName name="_xlnm._FilterDatabase" localSheetId="0" hidden="1">'OCTUBRE 029-2018'!$A$1:$F$93</definedName>
    <definedName name="_xlnm.Print_Area" localSheetId="0">'OCTUBRE 029-2018'!$A$1:$E$93</definedName>
  </definedNames>
  <calcPr calcId="162913"/>
</workbook>
</file>

<file path=xl/calcChain.xml><?xml version="1.0" encoding="utf-8"?>
<calcChain xmlns="http://schemas.openxmlformats.org/spreadsheetml/2006/main">
  <c r="A59" i="16" l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l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R4" i="17" l="1"/>
  <c r="T4" i="17" s="1"/>
  <c r="T17" i="17"/>
  <c r="S16" i="17"/>
  <c r="S8" i="17"/>
  <c r="S4" i="17"/>
  <c r="R21" i="17"/>
  <c r="T21" i="17" s="1"/>
  <c r="R16" i="17"/>
  <c r="T16" i="17" s="1"/>
  <c r="R12" i="17"/>
  <c r="T12" i="17" s="1"/>
  <c r="R11" i="17"/>
  <c r="T11" i="17" s="1"/>
  <c r="R10" i="17"/>
  <c r="T10" i="17" s="1"/>
  <c r="R9" i="17"/>
  <c r="T9" i="17" s="1"/>
  <c r="R8" i="17"/>
  <c r="T8" i="17" s="1"/>
  <c r="D24" i="17" l="1"/>
  <c r="G24" i="17"/>
  <c r="H24" i="17"/>
  <c r="I24" i="17"/>
  <c r="J24" i="17"/>
  <c r="K24" i="17"/>
  <c r="L24" i="17"/>
  <c r="M24" i="17"/>
  <c r="N24" i="17"/>
  <c r="O24" i="17"/>
  <c r="P24" i="17"/>
  <c r="F22" i="17"/>
  <c r="G22" i="17"/>
  <c r="H22" i="17"/>
  <c r="I22" i="17"/>
  <c r="J22" i="17"/>
  <c r="K22" i="17"/>
  <c r="L22" i="17"/>
  <c r="M22" i="17"/>
  <c r="N22" i="17"/>
  <c r="O22" i="17"/>
  <c r="P22" i="17"/>
  <c r="F18" i="17"/>
  <c r="G18" i="17"/>
  <c r="H18" i="17"/>
  <c r="I18" i="17"/>
  <c r="J18" i="17"/>
  <c r="K18" i="17"/>
  <c r="L18" i="17"/>
  <c r="M18" i="17"/>
  <c r="N18" i="17"/>
  <c r="O18" i="17"/>
  <c r="P18" i="17"/>
  <c r="Q21" i="17"/>
  <c r="Q22" i="17" s="1"/>
  <c r="Q17" i="17"/>
  <c r="Q16" i="17"/>
  <c r="Q12" i="17"/>
  <c r="Q11" i="17"/>
  <c r="Q10" i="17"/>
  <c r="Q9" i="17"/>
  <c r="Q8" i="17"/>
  <c r="Q4" i="17"/>
  <c r="J13" i="17"/>
  <c r="K13" i="17"/>
  <c r="L13" i="17"/>
  <c r="M13" i="17"/>
  <c r="N13" i="17"/>
  <c r="O13" i="17"/>
  <c r="P13" i="17"/>
  <c r="D21" i="17"/>
  <c r="D22" i="17" s="1"/>
  <c r="D17" i="17"/>
  <c r="D16" i="17"/>
  <c r="D12" i="17"/>
  <c r="D11" i="17"/>
  <c r="D10" i="17"/>
  <c r="D9" i="17"/>
  <c r="D8" i="17"/>
  <c r="D4" i="17"/>
  <c r="C22" i="17"/>
  <c r="C24" i="17" s="1"/>
  <c r="E22" i="17"/>
  <c r="C18" i="17"/>
  <c r="D18" i="17"/>
  <c r="E18" i="17"/>
  <c r="C13" i="17"/>
  <c r="E13" i="17"/>
  <c r="F13" i="17"/>
  <c r="G13" i="17"/>
  <c r="H13" i="17"/>
  <c r="I13" i="17"/>
  <c r="C5" i="17"/>
  <c r="D5" i="17"/>
  <c r="E5" i="17"/>
  <c r="F5" i="17"/>
  <c r="G5" i="17"/>
  <c r="H5" i="17"/>
  <c r="I5" i="17"/>
  <c r="B13" i="17"/>
  <c r="B22" i="17"/>
  <c r="B18" i="17"/>
  <c r="B5" i="17"/>
  <c r="Q18" i="17" l="1"/>
  <c r="Q13" i="17"/>
  <c r="F24" i="17"/>
  <c r="E24" i="17"/>
  <c r="D13" i="17"/>
  <c r="B24" i="17"/>
  <c r="Q24" i="17" l="1"/>
</calcChain>
</file>

<file path=xl/sharedStrings.xml><?xml version="1.0" encoding="utf-8"?>
<sst xmlns="http://schemas.openxmlformats.org/spreadsheetml/2006/main" count="226" uniqueCount="225">
  <si>
    <t>No.</t>
  </si>
  <si>
    <t>CONTRATO</t>
  </si>
  <si>
    <t>NOMBRE</t>
  </si>
  <si>
    <t>DEVENGADO</t>
  </si>
  <si>
    <t>Salvador Enrique Guerra Rosales</t>
  </si>
  <si>
    <t>Melanie Fraatz Mayorga</t>
  </si>
  <si>
    <t>Lotty Marielba Reyes Aguilar</t>
  </si>
  <si>
    <t>Byron Danilo Albizures Morales</t>
  </si>
  <si>
    <t>Rigoberto Hernández Morales</t>
  </si>
  <si>
    <t>Julio Roberto Juárez Pernillo</t>
  </si>
  <si>
    <t>Elfego Castellanos Gutiérrez</t>
  </si>
  <si>
    <t>DIRECCIÓN Y COORDINACIÓN</t>
  </si>
  <si>
    <t>Sergio David Miranda Ochaeta</t>
  </si>
  <si>
    <t>NIT</t>
  </si>
  <si>
    <t>van</t>
  </si>
  <si>
    <t>Loida Rebeca Vásquez Zuleta</t>
  </si>
  <si>
    <t>AUTORIDAD PARA EL MANEJO SUSTENTABLE DE LA CUENCA Y DEL LAGO DE AMATITLÁN
NOMINA MENSUAL DEL RENGLÓN 029 "OTRAS REMUNERACIONES DE PERSONAL TEMPORAL"</t>
  </si>
  <si>
    <t>María José Ceballos López</t>
  </si>
  <si>
    <t>11130016-219-00-33-00-000-001-000-029-0115-11-0000-0000</t>
  </si>
  <si>
    <t>Jorge Mario Santos Arana</t>
  </si>
  <si>
    <t>Norma Oralia Muñoz García</t>
  </si>
  <si>
    <t>Marta María Romero Calderón</t>
  </si>
  <si>
    <t>Erick Rigoberto Balcárcel García</t>
  </si>
  <si>
    <t>Julio Alberto Dieguez Morales</t>
  </si>
  <si>
    <t>Marlon Wilfredo Alonzo Urizar</t>
  </si>
  <si>
    <t>Joel Abraham Chanchavac Juárez</t>
  </si>
  <si>
    <t>Karin Mariel Zúñiga Solórzano</t>
  </si>
  <si>
    <t>Edwin Alexis Canteros Archila</t>
  </si>
  <si>
    <t>Yoselyn Mercedes González Roblero</t>
  </si>
  <si>
    <t>Carlos Humberto Villalta Aguilar</t>
  </si>
  <si>
    <t>Juan Pablo Hernández Gálvez</t>
  </si>
  <si>
    <t>Oscar Enrique Juárez Rodríguez</t>
  </si>
  <si>
    <t>Betzaida Isabel Cabrera Gamero</t>
  </si>
  <si>
    <t>Jonatan Iván Avila Hernández</t>
  </si>
  <si>
    <t>Abner Eliú Trujillo Barrios</t>
  </si>
  <si>
    <t xml:space="preserve"> </t>
  </si>
  <si>
    <t>Lilian Suyapa Moreno Mejía</t>
  </si>
  <si>
    <t>Raúl Alfredo Vicente González</t>
  </si>
  <si>
    <t>Ana Lucía Estrada Hernández</t>
  </si>
  <si>
    <t>Sergio Hernan Poitán</t>
  </si>
  <si>
    <t>Luis Gerardo Murga Barrios</t>
  </si>
  <si>
    <t>Gunther Obed Cruz Camey</t>
  </si>
  <si>
    <t>Héctor Adilio Nufio Reyes</t>
  </si>
  <si>
    <t>Oscar Aníbal Rivera Yong</t>
  </si>
  <si>
    <t>Jaime Alexander Ramírez Ramírez</t>
  </si>
  <si>
    <t>Nicolás Canto Ordoñez</t>
  </si>
  <si>
    <t>Julio Haroldo Garcia Hernández</t>
  </si>
  <si>
    <t>Mynor Rocael Natareno Gómez</t>
  </si>
  <si>
    <t>José Rafael García Méndez</t>
  </si>
  <si>
    <t>Dulce Anahí Rodríguez Sanjay</t>
  </si>
  <si>
    <t>Brian Antonio Archila Koppler</t>
  </si>
  <si>
    <t>Henry Hubert López Cifuentes</t>
  </si>
  <si>
    <t>Mario Roberto Morales Salazar</t>
  </si>
  <si>
    <t>Lourdes Del Carmen Ponciano Ardón</t>
  </si>
  <si>
    <t>Sthéfany Ludivina Fuentes</t>
  </si>
  <si>
    <t>Carolt Irene Enriquez Albizures De Pereira</t>
  </si>
  <si>
    <t>Ferdiner Ulises González Ortíz</t>
  </si>
  <si>
    <t>William Efraín León Ortiz</t>
  </si>
  <si>
    <t>Rolando Alvarez López</t>
  </si>
  <si>
    <t>Rafael Hernandez Olivares</t>
  </si>
  <si>
    <t>Medardo Antonio Arévalo Chinchilla</t>
  </si>
  <si>
    <t>Melani Analí Mancilla Leonardo</t>
  </si>
  <si>
    <t>Carmen Sofía Mérida Schaad</t>
  </si>
  <si>
    <t>Marian Andrea Tambito De León</t>
  </si>
  <si>
    <t>Wendy Carolina Martínez Murga</t>
  </si>
  <si>
    <t xml:space="preserve">Gustavo Adolfo Mendez Garcia </t>
  </si>
  <si>
    <t>Felipe Aroldo De León Guzmán</t>
  </si>
  <si>
    <t>Luz Esmérita López Del Aguila</t>
  </si>
  <si>
    <t>Cristóbal Geovany Telón Hernández</t>
  </si>
  <si>
    <t>Omar Arón Conde Zepeda</t>
  </si>
  <si>
    <t>Williams Roberto Urízar</t>
  </si>
  <si>
    <t>Juan Antonio Hernandez Barrientos</t>
  </si>
  <si>
    <t>Flor de María Estrada Avalos de Valladares</t>
  </si>
  <si>
    <t>Mario Magdiel Pérez Quiróa</t>
  </si>
  <si>
    <t>Carlos Arturo Mancilla de Leon</t>
  </si>
  <si>
    <t>Ana Mercedes Ordoñez De Flores</t>
  </si>
  <si>
    <t>Herson Waldemar Martínez Tecún</t>
  </si>
  <si>
    <t>01-2018-029-AMSA</t>
  </si>
  <si>
    <t>02-2018-029-AMSA</t>
  </si>
  <si>
    <t>06-2018-029-AMSA</t>
  </si>
  <si>
    <t>07-2018-029-AMSA</t>
  </si>
  <si>
    <t>08-2018-029-AMSA</t>
  </si>
  <si>
    <t>12-2018-029-AMSA</t>
  </si>
  <si>
    <t>2018-29-AMSA</t>
  </si>
  <si>
    <t>79-2018-29-AMSA</t>
  </si>
  <si>
    <t>45-2018-29-AMSA</t>
  </si>
  <si>
    <t>44-2018-29-AMSA</t>
  </si>
  <si>
    <t>53-2018-29-AMSA</t>
  </si>
  <si>
    <t>68-2018-29-AMSA</t>
  </si>
  <si>
    <t>58-2018-29-AMSA</t>
  </si>
  <si>
    <t>63-2018-29-AMSA</t>
  </si>
  <si>
    <t>55-2018-29-AMSA</t>
  </si>
  <si>
    <t>60-2018-29-AMSA</t>
  </si>
  <si>
    <t>66-2018-29-AMSA</t>
  </si>
  <si>
    <t>52-2018-29-AMSA</t>
  </si>
  <si>
    <t>75-2018-29-AMSA</t>
  </si>
  <si>
    <t>03-2018-29-AMSA</t>
  </si>
  <si>
    <t>61-2018-29-AMSA</t>
  </si>
  <si>
    <t>56-2018-29-AMSA</t>
  </si>
  <si>
    <t>46-2018-29-AMSA</t>
  </si>
  <si>
    <t>36-2018-29-AMSA</t>
  </si>
  <si>
    <t>77-2018-29-AMSA</t>
  </si>
  <si>
    <t>76-2018-29-AMSA</t>
  </si>
  <si>
    <t>73-2018-29-AMSA</t>
  </si>
  <si>
    <t>74-2018-29-AMSA</t>
  </si>
  <si>
    <t>72-2018-29-AMSA</t>
  </si>
  <si>
    <t>11-2018-029-AMSA</t>
  </si>
  <si>
    <t>49-2018-29-AMSA</t>
  </si>
  <si>
    <t>57-2018-29-AMSA</t>
  </si>
  <si>
    <t>09-2018-29-AMSA</t>
  </si>
  <si>
    <t>54-2018-29-AMSA</t>
  </si>
  <si>
    <t>31-2018-29-AMSA</t>
  </si>
  <si>
    <t>62-2018-29-AMSA</t>
  </si>
  <si>
    <t>24-2018-29-AMSA</t>
  </si>
  <si>
    <t>17-2018-29-AMSA</t>
  </si>
  <si>
    <t>28-2018-29-AMSA</t>
  </si>
  <si>
    <t>23-2018-29-AMSA</t>
  </si>
  <si>
    <t>16-2018-29-AMSA</t>
  </si>
  <si>
    <t>20-2018-29-AMSA</t>
  </si>
  <si>
    <t>18-2018-29-AMSA</t>
  </si>
  <si>
    <t>21-2018-29-AMSA</t>
  </si>
  <si>
    <t>32-2018-29-AMSA</t>
  </si>
  <si>
    <t>34-2018-29-AMSA</t>
  </si>
  <si>
    <t>30-2018-29-AMSA</t>
  </si>
  <si>
    <t>19-2018-29-AMSA</t>
  </si>
  <si>
    <t>26-2018-29-AMSA</t>
  </si>
  <si>
    <t>29-2018-29-AMSA</t>
  </si>
  <si>
    <t>33-2018-29-AMSA</t>
  </si>
  <si>
    <t>27-2018-29-AMSA</t>
  </si>
  <si>
    <t>47-2018-29-AMSA</t>
  </si>
  <si>
    <t>41-2018-29-AMSA</t>
  </si>
  <si>
    <t>14-2018-029-AMSA</t>
  </si>
  <si>
    <t>39-2018-29-AMSA</t>
  </si>
  <si>
    <t>43-2018-29-AMSA</t>
  </si>
  <si>
    <t>05-2018-029-AMSA</t>
  </si>
  <si>
    <t>42-2018-29-AMSA</t>
  </si>
  <si>
    <t>37-2018-29-AMSA</t>
  </si>
  <si>
    <t>22-2018-29-AMSA</t>
  </si>
  <si>
    <t>65-2018-29-AMSA</t>
  </si>
  <si>
    <t>35-2018-29-AMSA</t>
  </si>
  <si>
    <t>10-2018-029-AMSA</t>
  </si>
  <si>
    <t>59-2018-29-AMSA</t>
  </si>
  <si>
    <t>2502910K</t>
  </si>
  <si>
    <t>78-2018-29-AMSA</t>
  </si>
  <si>
    <t>001-002-0004</t>
  </si>
  <si>
    <t>001-002-0005</t>
  </si>
  <si>
    <t>001-002-0008</t>
  </si>
  <si>
    <t>001-002-0001</t>
  </si>
  <si>
    <t>001-002-0002</t>
  </si>
  <si>
    <t>Sub Producto 001-001-0001</t>
  </si>
  <si>
    <t>001-001-0001</t>
  </si>
  <si>
    <t>001-008-0002</t>
  </si>
  <si>
    <t>Actividad 001</t>
  </si>
  <si>
    <t>Actividad 002</t>
  </si>
  <si>
    <t>Actividad 005</t>
  </si>
  <si>
    <t>001-018-0002</t>
  </si>
  <si>
    <t>001-018-0001</t>
  </si>
  <si>
    <t>Total 001</t>
  </si>
  <si>
    <t>Total 002</t>
  </si>
  <si>
    <t>Actividad 004</t>
  </si>
  <si>
    <t>Total 004</t>
  </si>
  <si>
    <t>Total 005</t>
  </si>
  <si>
    <t>TOTAL  GENERAL</t>
  </si>
  <si>
    <t>ASIGNADO</t>
  </si>
  <si>
    <t>MODIFICADO</t>
  </si>
  <si>
    <t>VIGENTE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</si>
  <si>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</si>
  <si>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</si>
  <si>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</si>
  <si>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</si>
  <si>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</si>
  <si>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</si>
  <si>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</si>
  <si>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</si>
  <si>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</si>
  <si>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</si>
  <si>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</si>
  <si>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</si>
  <si>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SUBPRODUCTO</t>
  </si>
  <si>
    <t>SALDO</t>
  </si>
  <si>
    <t>Betzy Veralí Mendoza Samayoa</t>
  </si>
  <si>
    <t>Eduardo Enrique Mazariegoz Godinez</t>
  </si>
  <si>
    <t>Jorge Alberto Lopez Mazariegos</t>
  </si>
  <si>
    <t>Juan Alberto Hernandez Hernandez</t>
  </si>
  <si>
    <t>proyección</t>
  </si>
  <si>
    <t>aumentos</t>
  </si>
  <si>
    <t>saldo final</t>
  </si>
  <si>
    <t>85-2018-29-AMSA</t>
  </si>
  <si>
    <t>82-2018-029-AMSA</t>
  </si>
  <si>
    <t>83-2018-029-AMSA</t>
  </si>
  <si>
    <t>80-2018-029-AMSA</t>
  </si>
  <si>
    <t>86-2018-029-AMSA</t>
  </si>
  <si>
    <t>Herbert Antonio Sinay Barrientos</t>
  </si>
  <si>
    <t>93-2018-029-AMSA</t>
  </si>
  <si>
    <t>91-2018-29-AMSA</t>
  </si>
  <si>
    <t>Agustin Chinchilla Dieguez</t>
  </si>
  <si>
    <t>87-2018-29-AMSA</t>
  </si>
  <si>
    <t>81-2018-029-AMSA</t>
  </si>
  <si>
    <t>Jorleny Abigail Castillo Quintana</t>
  </si>
  <si>
    <t>94-2018-029-AMSA</t>
  </si>
  <si>
    <t>97-2018-029-AMSA</t>
  </si>
  <si>
    <t>Omar Jose Orellana Cambara</t>
  </si>
  <si>
    <t>96-2018-029-AMSA</t>
  </si>
  <si>
    <t>Lourdes Emilsa Hernandez Bobadilla</t>
  </si>
  <si>
    <t>Esteban Renato Morales Blanco</t>
  </si>
  <si>
    <t>Juan Pablo Guzmán Pereira</t>
  </si>
  <si>
    <t>Mario Roberto Enriquez sosa</t>
  </si>
  <si>
    <t>Kelberth Alexander Juárez Osoy</t>
  </si>
  <si>
    <t>98-2018-029-AMSA</t>
  </si>
  <si>
    <t>100-2018-029-AMSA</t>
  </si>
  <si>
    <t>103-2018-029-AMSA</t>
  </si>
  <si>
    <t>Nancy Esmeralda Flores Solares</t>
  </si>
  <si>
    <t>99-2018-029-AMSA</t>
  </si>
  <si>
    <t>Lucia Isabel Aliñado Soto de González</t>
  </si>
  <si>
    <t>Josée René Pineda Alvarenga</t>
  </si>
  <si>
    <t>6870862-9</t>
  </si>
  <si>
    <t>104-2018-029-AMSA</t>
  </si>
  <si>
    <t>Jorge Ricardo Cruz Ordoñez</t>
  </si>
  <si>
    <t>CORRESPONDIENTE AL MES DE OCTUBRE 2018</t>
  </si>
  <si>
    <t>Hector Alejandro Cuz Torres</t>
  </si>
  <si>
    <t>109-2018-29-AMSA</t>
  </si>
  <si>
    <t>10172611-2</t>
  </si>
  <si>
    <t>106-2018-29-AMSA</t>
  </si>
  <si>
    <t>Mario Rene Alfaro Argueta</t>
  </si>
  <si>
    <t>839812-7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</si>
</sst>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-2]* #,##0.00_);_([$€-2]* \(#,##0.00\);_([$€-2]* &quot;-&quot;??_)"/>
    <numFmt numFmtId="167" formatCode="&quot;Q&quot;#,##0.0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 tint="4.9989318521683403E-2"/>
      <name val="Arial"/>
      <family val="2"/>
    </font>
    <font>
      <u/>
      <sz val="16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8" fillId="0" borderId="0">
      <alignment vertical="top"/>
    </xf>
    <xf numFmtId="0" fontId="10" fillId="0" borderId="0">
      <alignment vertical="top"/>
    </xf>
    <xf numFmtId="0" fontId="14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4" fontId="0" fillId="3" borderId="0" xfId="7" applyFont="1" applyFill="1"/>
    <xf numFmtId="0" fontId="0" fillId="3" borderId="0" xfId="0" applyFill="1"/>
    <xf numFmtId="0" fontId="4" fillId="3" borderId="0" xfId="5" applyFont="1" applyFill="1" applyBorder="1" applyAlignment="1">
      <alignment vertical="center"/>
    </xf>
    <xf numFmtId="1" fontId="12" fillId="3" borderId="1" xfId="1" applyNumberFormat="1" applyFont="1" applyFill="1" applyBorder="1" applyAlignment="1">
      <alignment horizontal="center" vertical="center"/>
    </xf>
    <xf numFmtId="0" fontId="13" fillId="3" borderId="0" xfId="5" applyNumberFormat="1" applyFont="1" applyFill="1" applyBorder="1" applyAlignment="1">
      <alignment horizontal="center" vertical="center"/>
    </xf>
    <xf numFmtId="0" fontId="0" fillId="3" borderId="0" xfId="0" applyNumberFormat="1" applyFill="1" applyAlignment="1">
      <alignment horizontal="center"/>
    </xf>
    <xf numFmtId="0" fontId="3" fillId="3" borderId="0" xfId="0" applyFont="1" applyFill="1"/>
    <xf numFmtId="164" fontId="0" fillId="3" borderId="0" xfId="0" applyNumberFormat="1" applyFill="1"/>
    <xf numFmtId="164" fontId="5" fillId="3" borderId="0" xfId="7" applyFont="1" applyFill="1" applyBorder="1"/>
    <xf numFmtId="0" fontId="5" fillId="3" borderId="0" xfId="0" applyFont="1" applyFill="1" applyBorder="1"/>
    <xf numFmtId="0" fontId="1" fillId="5" borderId="0" xfId="0" applyFont="1" applyFill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1" fillId="5" borderId="1" xfId="0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164" fontId="0" fillId="0" borderId="1" xfId="7" applyFont="1" applyBorder="1"/>
    <xf numFmtId="164" fontId="1" fillId="5" borderId="1" xfId="7" applyFont="1" applyFill="1" applyBorder="1" applyAlignment="1">
      <alignment horizontal="center"/>
    </xf>
    <xf numFmtId="164" fontId="0" fillId="0" borderId="0" xfId="7" applyFont="1"/>
    <xf numFmtId="0" fontId="0" fillId="3" borderId="0" xfId="0" applyFill="1" applyBorder="1"/>
    <xf numFmtId="44" fontId="0" fillId="0" borderId="0" xfId="0" applyNumberFormat="1"/>
    <xf numFmtId="0" fontId="13" fillId="3" borderId="0" xfId="5" applyFont="1" applyFill="1" applyBorder="1" applyAlignment="1">
      <alignment horizontal="center" vertical="center"/>
    </xf>
    <xf numFmtId="44" fontId="13" fillId="3" borderId="0" xfId="7" applyNumberFormat="1" applyFont="1" applyFill="1" applyBorder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/>
    </xf>
    <xf numFmtId="49" fontId="11" fillId="3" borderId="1" xfId="1" applyNumberFormat="1" applyFont="1" applyFill="1" applyBorder="1" applyAlignment="1">
      <alignment horizontal="center" vertical="center"/>
    </xf>
    <xf numFmtId="44" fontId="11" fillId="3" borderId="1" xfId="7" applyNumberFormat="1" applyFont="1" applyFill="1" applyBorder="1" applyAlignment="1">
      <alignment horizontal="center" vertical="center"/>
    </xf>
    <xf numFmtId="1" fontId="7" fillId="3" borderId="1" xfId="1" applyNumberFormat="1" applyFont="1" applyFill="1" applyBorder="1" applyAlignment="1">
      <alignment horizontal="center" vertical="center"/>
    </xf>
    <xf numFmtId="0" fontId="7" fillId="3" borderId="1" xfId="1" applyNumberFormat="1" applyFont="1" applyFill="1" applyBorder="1" applyAlignment="1">
      <alignment horizontal="center" vertical="center"/>
    </xf>
    <xf numFmtId="0" fontId="7" fillId="3" borderId="1" xfId="5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67" fontId="6" fillId="3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/>
    <xf numFmtId="0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7" fontId="7" fillId="3" borderId="1" xfId="1" applyNumberFormat="1" applyFont="1" applyFill="1" applyBorder="1" applyAlignment="1">
      <alignment horizontal="right" vertical="center"/>
    </xf>
    <xf numFmtId="0" fontId="7" fillId="3" borderId="1" xfId="6" applyNumberFormat="1" applyFont="1" applyFill="1" applyBorder="1" applyAlignment="1">
      <alignment horizontal="center" vertical="center"/>
    </xf>
    <xf numFmtId="167" fontId="9" fillId="3" borderId="1" xfId="0" applyNumberFormat="1" applyFont="1" applyFill="1" applyBorder="1"/>
    <xf numFmtId="0" fontId="7" fillId="3" borderId="1" xfId="5" applyNumberFormat="1" applyFont="1" applyFill="1" applyBorder="1" applyAlignment="1">
      <alignment horizontal="left" vertical="center"/>
    </xf>
    <xf numFmtId="167" fontId="6" fillId="3" borderId="1" xfId="0" applyNumberFormat="1" applyFont="1" applyFill="1" applyBorder="1"/>
    <xf numFmtId="0" fontId="7" fillId="3" borderId="1" xfId="5" applyFont="1" applyFill="1" applyBorder="1" applyAlignment="1">
      <alignment horizontal="center" vertical="center"/>
    </xf>
    <xf numFmtId="0" fontId="7" fillId="3" borderId="1" xfId="5" applyFont="1" applyFill="1" applyBorder="1" applyAlignment="1">
      <alignment horizontal="left" vertical="center"/>
    </xf>
    <xf numFmtId="1" fontId="7" fillId="3" borderId="1" xfId="6" applyNumberFormat="1" applyFont="1" applyFill="1" applyBorder="1" applyAlignment="1">
      <alignment horizontal="center" vertical="center"/>
    </xf>
    <xf numFmtId="44" fontId="6" fillId="3" borderId="0" xfId="7" applyNumberFormat="1" applyFont="1" applyFill="1"/>
    <xf numFmtId="0" fontId="13" fillId="3" borderId="3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13" fillId="3" borderId="5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/>
    </xf>
    <xf numFmtId="0" fontId="15" fillId="3" borderId="0" xfId="10" applyFont="1" applyFill="1" applyBorder="1" applyAlignment="1">
      <alignment horizontal="center" vertical="center" wrapText="1"/>
    </xf>
    <xf numFmtId="0" fontId="16" fillId="3" borderId="0" xfId="10" applyFont="1" applyFill="1" applyBorder="1" applyAlignment="1">
      <alignment horizontal="center" vertical="center" wrapText="1"/>
    </xf>
    <xf numFmtId="0" fontId="13" fillId="3" borderId="0" xfId="6" applyFont="1" applyFill="1" applyBorder="1" applyAlignment="1">
      <alignment horizontal="center" vertical="center"/>
    </xf>
    <xf numFmtId="0" fontId="13" fillId="3" borderId="0" xfId="5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</cellXfs>
  <cellStyles count="11">
    <cellStyle name="Énfasis2" xfId="1" builtinId="33"/>
    <cellStyle name="Euro" xfId="2"/>
    <cellStyle name="Hipervínculo" xfId="10" builtinId="8"/>
    <cellStyle name="Millares 2" xfId="3"/>
    <cellStyle name="Moneda" xfId="7" builtinId="4"/>
    <cellStyle name="Moneda 2" xfId="4"/>
    <cellStyle name="Normal" xfId="0" builtinId="0"/>
    <cellStyle name="Normal 2" xfId="5"/>
    <cellStyle name="Normal 3" xfId="8"/>
    <cellStyle name="Normal 4" xfId="9"/>
    <cellStyle name="Normal_jacki 031-029-021-022_POR DIVISIÓN FUNCIONAL JACKI3 28-05-2010 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83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219575" y="1882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88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219575" y="2183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543050" y="2183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4</xdr:col>
      <xdr:colOff>0</xdr:colOff>
      <xdr:row>0</xdr:row>
      <xdr:rowOff>0</xdr:rowOff>
    </xdr:from>
    <xdr:to>
      <xdr:col>4</xdr:col>
      <xdr:colOff>950799</xdr:colOff>
      <xdr:row>1</xdr:row>
      <xdr:rowOff>272140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6255093" y="0"/>
          <a:ext cx="953520" cy="1094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88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231821" y="3009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88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231821" y="28180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mtambito/AppData/Roaming/Microsoft/Excel/NOMINA%202017/NOMINA%20ENERO%202017/nomina%20ener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showGridLines="0" tabSelected="1" zoomScale="70" zoomScaleNormal="70" zoomScaleSheetLayoutView="70" zoomScalePageLayoutView="85" workbookViewId="0">
      <selection activeCell="F104" sqref="F104"/>
    </sheetView>
  </sheetViews>
  <sheetFormatPr baseColWidth="10" defaultColWidth="11.42578125" defaultRowHeight="15.75" x14ac:dyDescent="0.25"/>
  <cols>
    <col min="1" max="1" width="8.28515625" style="8" customWidth="1"/>
    <col min="2" max="2" width="16.42578125" style="8" customWidth="1"/>
    <col min="3" max="3" width="24" style="9" customWidth="1"/>
    <col min="4" max="4" width="49.7109375" style="4" customWidth="1"/>
    <col min="5" max="5" width="22.85546875" style="45" customWidth="1"/>
    <col min="6" max="6" width="17.140625" style="4" bestFit="1" customWidth="1"/>
    <col min="7" max="16384" width="11.42578125" style="4"/>
  </cols>
  <sheetData>
    <row r="1" spans="1:6" ht="63.75" customHeight="1" x14ac:dyDescent="0.25">
      <c r="A1" s="50" t="s">
        <v>16</v>
      </c>
      <c r="B1" s="51"/>
      <c r="C1" s="51"/>
      <c r="D1" s="51"/>
      <c r="E1" s="51"/>
      <c r="F1" s="4" t="s">
        <v>35</v>
      </c>
    </row>
    <row r="2" spans="1:6" ht="35.25" customHeight="1" x14ac:dyDescent="0.25">
      <c r="A2" s="52" t="s">
        <v>218</v>
      </c>
      <c r="B2" s="52"/>
      <c r="C2" s="52"/>
      <c r="D2" s="52"/>
      <c r="E2" s="52"/>
    </row>
    <row r="3" spans="1:6" ht="15.75" customHeight="1" x14ac:dyDescent="0.25">
      <c r="A3" s="7"/>
      <c r="B3" s="7"/>
      <c r="C3" s="23"/>
      <c r="D3" s="23"/>
      <c r="E3" s="24"/>
      <c r="F3" s="4" t="s">
        <v>14</v>
      </c>
    </row>
    <row r="4" spans="1:6" ht="21.75" customHeight="1" x14ac:dyDescent="0.25">
      <c r="A4" s="46" t="s">
        <v>11</v>
      </c>
      <c r="B4" s="47"/>
      <c r="C4" s="47"/>
      <c r="D4" s="47"/>
      <c r="E4" s="48"/>
    </row>
    <row r="5" spans="1:6" ht="34.5" customHeight="1" x14ac:dyDescent="0.25">
      <c r="A5" s="53" t="s">
        <v>18</v>
      </c>
      <c r="B5" s="53"/>
      <c r="C5" s="53"/>
      <c r="D5" s="53"/>
      <c r="E5" s="53"/>
    </row>
    <row r="6" spans="1:6" ht="14.25" customHeight="1" x14ac:dyDescent="0.25">
      <c r="A6" s="49" t="s">
        <v>149</v>
      </c>
      <c r="B6" s="49"/>
      <c r="C6" s="49"/>
      <c r="D6" s="49"/>
      <c r="E6" s="49"/>
      <c r="F6" s="21"/>
    </row>
    <row r="7" spans="1:6" ht="51" customHeight="1" x14ac:dyDescent="0.25">
      <c r="A7" s="25" t="s">
        <v>0</v>
      </c>
      <c r="B7" s="25" t="s">
        <v>13</v>
      </c>
      <c r="C7" s="26" t="s">
        <v>1</v>
      </c>
      <c r="D7" s="26" t="s">
        <v>2</v>
      </c>
      <c r="E7" s="27" t="s">
        <v>3</v>
      </c>
    </row>
    <row r="8" spans="1:6" ht="15.75" customHeight="1" x14ac:dyDescent="0.25">
      <c r="A8" s="28">
        <v>1</v>
      </c>
      <c r="B8" s="29">
        <v>28525</v>
      </c>
      <c r="C8" s="30" t="s">
        <v>77</v>
      </c>
      <c r="D8" s="31" t="s">
        <v>19</v>
      </c>
      <c r="E8" s="32">
        <v>20000</v>
      </c>
      <c r="F8" s="3"/>
    </row>
    <row r="9" spans="1:6" ht="15.75" customHeight="1" x14ac:dyDescent="0.25">
      <c r="A9" s="28">
        <v>2</v>
      </c>
      <c r="B9" s="29">
        <v>7090730</v>
      </c>
      <c r="C9" s="30" t="s">
        <v>78</v>
      </c>
      <c r="D9" s="31" t="s">
        <v>51</v>
      </c>
      <c r="E9" s="32">
        <v>13000</v>
      </c>
      <c r="F9" s="3"/>
    </row>
    <row r="10" spans="1:6" ht="15.75" customHeight="1" x14ac:dyDescent="0.25">
      <c r="A10" s="28">
        <v>3</v>
      </c>
      <c r="B10" s="29">
        <v>36039551</v>
      </c>
      <c r="C10" s="30" t="s">
        <v>134</v>
      </c>
      <c r="D10" s="31" t="s">
        <v>21</v>
      </c>
      <c r="E10" s="32">
        <v>10500</v>
      </c>
      <c r="F10" s="3"/>
    </row>
    <row r="11" spans="1:6" ht="15.75" customHeight="1" x14ac:dyDescent="0.25">
      <c r="A11" s="28">
        <v>4</v>
      </c>
      <c r="B11" s="29">
        <v>23234741</v>
      </c>
      <c r="C11" s="30" t="s">
        <v>80</v>
      </c>
      <c r="D11" s="31" t="s">
        <v>53</v>
      </c>
      <c r="E11" s="32">
        <v>10500</v>
      </c>
      <c r="F11" s="3"/>
    </row>
    <row r="12" spans="1:6" ht="15.75" customHeight="1" x14ac:dyDescent="0.25">
      <c r="A12" s="28">
        <v>5</v>
      </c>
      <c r="B12" s="29">
        <v>35577312</v>
      </c>
      <c r="C12" s="30" t="s">
        <v>140</v>
      </c>
      <c r="D12" s="31" t="s">
        <v>22</v>
      </c>
      <c r="E12" s="32">
        <v>9500</v>
      </c>
      <c r="F12" s="3"/>
    </row>
    <row r="13" spans="1:6" ht="15.75" customHeight="1" x14ac:dyDescent="0.25">
      <c r="A13" s="28">
        <v>6</v>
      </c>
      <c r="B13" s="29">
        <v>38484943</v>
      </c>
      <c r="C13" s="30" t="s">
        <v>82</v>
      </c>
      <c r="D13" s="31" t="s">
        <v>55</v>
      </c>
      <c r="E13" s="32">
        <v>9000</v>
      </c>
      <c r="F13" s="3"/>
    </row>
    <row r="14" spans="1:6" ht="15.75" customHeight="1" x14ac:dyDescent="0.25">
      <c r="A14" s="28">
        <v>7</v>
      </c>
      <c r="B14" s="29">
        <v>63181045</v>
      </c>
      <c r="C14" s="30" t="s">
        <v>117</v>
      </c>
      <c r="D14" s="31" t="s">
        <v>17</v>
      </c>
      <c r="E14" s="32">
        <v>10000</v>
      </c>
      <c r="F14" s="3"/>
    </row>
    <row r="15" spans="1:6" ht="15.75" customHeight="1" x14ac:dyDescent="0.25">
      <c r="A15" s="28">
        <v>8</v>
      </c>
      <c r="B15" s="29">
        <v>60990996</v>
      </c>
      <c r="C15" s="30" t="s">
        <v>114</v>
      </c>
      <c r="D15" s="31" t="s">
        <v>34</v>
      </c>
      <c r="E15" s="32">
        <v>7000</v>
      </c>
      <c r="F15" s="3"/>
    </row>
    <row r="16" spans="1:6" x14ac:dyDescent="0.25">
      <c r="A16" s="28">
        <v>9</v>
      </c>
      <c r="B16" s="29">
        <v>40328252</v>
      </c>
      <c r="C16" s="30" t="s">
        <v>119</v>
      </c>
      <c r="D16" s="31" t="s">
        <v>26</v>
      </c>
      <c r="E16" s="32">
        <v>7000</v>
      </c>
      <c r="F16" s="3"/>
    </row>
    <row r="17" spans="1:6" ht="15.75" customHeight="1" x14ac:dyDescent="0.25">
      <c r="A17" s="28">
        <v>10</v>
      </c>
      <c r="B17" s="29">
        <v>74296760</v>
      </c>
      <c r="C17" s="30" t="s">
        <v>124</v>
      </c>
      <c r="D17" s="33" t="s">
        <v>57</v>
      </c>
      <c r="E17" s="32">
        <v>6500</v>
      </c>
      <c r="F17" s="3"/>
    </row>
    <row r="18" spans="1:6" ht="15.75" customHeight="1" x14ac:dyDescent="0.25">
      <c r="A18" s="28">
        <v>11</v>
      </c>
      <c r="B18" s="29">
        <v>82311196</v>
      </c>
      <c r="C18" s="30" t="s">
        <v>118</v>
      </c>
      <c r="D18" s="31" t="s">
        <v>12</v>
      </c>
      <c r="E18" s="32">
        <v>6500</v>
      </c>
      <c r="F18" s="3"/>
    </row>
    <row r="19" spans="1:6" ht="15.75" customHeight="1" x14ac:dyDescent="0.25">
      <c r="A19" s="28">
        <v>12</v>
      </c>
      <c r="B19" s="29">
        <v>26431610</v>
      </c>
      <c r="C19" s="30" t="s">
        <v>120</v>
      </c>
      <c r="D19" s="31" t="s">
        <v>40</v>
      </c>
      <c r="E19" s="32">
        <v>6000</v>
      </c>
      <c r="F19" s="3"/>
    </row>
    <row r="20" spans="1:6" ht="15.75" customHeight="1" x14ac:dyDescent="0.25">
      <c r="A20" s="28">
        <v>13</v>
      </c>
      <c r="B20" s="29">
        <v>25192914</v>
      </c>
      <c r="C20" s="30" t="s">
        <v>137</v>
      </c>
      <c r="D20" s="33" t="s">
        <v>47</v>
      </c>
      <c r="E20" s="32">
        <v>6000</v>
      </c>
      <c r="F20" s="3"/>
    </row>
    <row r="21" spans="1:6" ht="15.75" customHeight="1" x14ac:dyDescent="0.25">
      <c r="A21" s="28">
        <v>14</v>
      </c>
      <c r="B21" s="29">
        <v>89733983</v>
      </c>
      <c r="C21" s="30" t="s">
        <v>116</v>
      </c>
      <c r="D21" s="33" t="s">
        <v>48</v>
      </c>
      <c r="E21" s="32">
        <v>5500</v>
      </c>
      <c r="F21" s="3"/>
    </row>
    <row r="22" spans="1:6" ht="16.5" customHeight="1" x14ac:dyDescent="0.25">
      <c r="A22" s="28">
        <v>15</v>
      </c>
      <c r="B22" s="29">
        <v>79392008</v>
      </c>
      <c r="C22" s="30" t="s">
        <v>113</v>
      </c>
      <c r="D22" s="33" t="s">
        <v>44</v>
      </c>
      <c r="E22" s="32">
        <v>5000</v>
      </c>
      <c r="F22" s="3"/>
    </row>
    <row r="23" spans="1:6" ht="15.75" customHeight="1" x14ac:dyDescent="0.25">
      <c r="A23" s="28">
        <v>16</v>
      </c>
      <c r="B23" s="29">
        <v>54012996</v>
      </c>
      <c r="C23" s="30" t="s">
        <v>125</v>
      </c>
      <c r="D23" s="33" t="s">
        <v>58</v>
      </c>
      <c r="E23" s="32">
        <v>4500</v>
      </c>
      <c r="F23" s="3"/>
    </row>
    <row r="24" spans="1:6" ht="15.75" customHeight="1" x14ac:dyDescent="0.25">
      <c r="A24" s="28">
        <v>17</v>
      </c>
      <c r="B24" s="29">
        <v>4928954</v>
      </c>
      <c r="C24" s="30" t="s">
        <v>128</v>
      </c>
      <c r="D24" s="33" t="s">
        <v>23</v>
      </c>
      <c r="E24" s="32">
        <v>4500</v>
      </c>
      <c r="F24" s="3"/>
    </row>
    <row r="25" spans="1:6" ht="15" customHeight="1" x14ac:dyDescent="0.25">
      <c r="A25" s="28">
        <v>18</v>
      </c>
      <c r="B25" s="29">
        <v>7334060</v>
      </c>
      <c r="C25" s="30" t="s">
        <v>115</v>
      </c>
      <c r="D25" s="33" t="s">
        <v>45</v>
      </c>
      <c r="E25" s="32">
        <v>4000</v>
      </c>
      <c r="F25" s="3"/>
    </row>
    <row r="26" spans="1:6" ht="16.5" customHeight="1" x14ac:dyDescent="0.25">
      <c r="A26" s="28">
        <v>19</v>
      </c>
      <c r="B26" s="29">
        <v>45040680</v>
      </c>
      <c r="C26" s="30" t="s">
        <v>111</v>
      </c>
      <c r="D26" s="31" t="s">
        <v>32</v>
      </c>
      <c r="E26" s="32">
        <v>4000</v>
      </c>
      <c r="F26" s="3"/>
    </row>
    <row r="27" spans="1:6" ht="16.5" customHeight="1" x14ac:dyDescent="0.25">
      <c r="A27" s="28">
        <v>20</v>
      </c>
      <c r="B27" s="29">
        <v>69066000</v>
      </c>
      <c r="C27" s="30" t="s">
        <v>121</v>
      </c>
      <c r="D27" s="31" t="s">
        <v>59</v>
      </c>
      <c r="E27" s="32">
        <v>4000</v>
      </c>
      <c r="F27" s="3"/>
    </row>
    <row r="28" spans="1:6" ht="16.5" customHeight="1" x14ac:dyDescent="0.25">
      <c r="A28" s="28">
        <v>21</v>
      </c>
      <c r="B28" s="29">
        <v>27484734</v>
      </c>
      <c r="C28" s="30" t="s">
        <v>127</v>
      </c>
      <c r="D28" s="33" t="s">
        <v>46</v>
      </c>
      <c r="E28" s="32">
        <v>3500</v>
      </c>
      <c r="F28" s="3"/>
    </row>
    <row r="29" spans="1:6" ht="16.5" customHeight="1" x14ac:dyDescent="0.25">
      <c r="A29" s="28">
        <v>22</v>
      </c>
      <c r="B29" s="29">
        <v>95091211</v>
      </c>
      <c r="C29" s="30" t="s">
        <v>122</v>
      </c>
      <c r="D29" s="33" t="s">
        <v>60</v>
      </c>
      <c r="E29" s="32">
        <v>3500</v>
      </c>
      <c r="F29" s="3"/>
    </row>
    <row r="30" spans="1:6" s="12" customFormat="1" ht="16.5" customHeight="1" x14ac:dyDescent="0.25">
      <c r="A30" s="28">
        <v>23</v>
      </c>
      <c r="B30" s="29">
        <v>87200767</v>
      </c>
      <c r="C30" s="30" t="s">
        <v>139</v>
      </c>
      <c r="D30" s="33" t="s">
        <v>61</v>
      </c>
      <c r="E30" s="32">
        <v>4000</v>
      </c>
      <c r="F30" s="11"/>
    </row>
    <row r="31" spans="1:6" s="12" customFormat="1" ht="16.5" customHeight="1" x14ac:dyDescent="0.25">
      <c r="A31" s="28">
        <v>24</v>
      </c>
      <c r="B31" s="29" t="s">
        <v>142</v>
      </c>
      <c r="C31" s="30" t="s">
        <v>143</v>
      </c>
      <c r="D31" s="33" t="s">
        <v>36</v>
      </c>
      <c r="E31" s="32">
        <v>15000</v>
      </c>
      <c r="F31" s="11"/>
    </row>
    <row r="32" spans="1:6" s="12" customFormat="1" ht="16.5" customHeight="1" x14ac:dyDescent="0.25">
      <c r="A32" s="28">
        <v>25</v>
      </c>
      <c r="B32" s="29">
        <v>18551665</v>
      </c>
      <c r="C32" s="30" t="s">
        <v>84</v>
      </c>
      <c r="D32" s="33" t="s">
        <v>15</v>
      </c>
      <c r="E32" s="32">
        <v>6500</v>
      </c>
      <c r="F32" s="11"/>
    </row>
    <row r="33" spans="1:6" s="12" customFormat="1" ht="16.5" customHeight="1" x14ac:dyDescent="0.25">
      <c r="A33" s="28">
        <v>26</v>
      </c>
      <c r="B33" s="29">
        <v>11913444</v>
      </c>
      <c r="C33" s="30" t="s">
        <v>100</v>
      </c>
      <c r="D33" s="33" t="s">
        <v>30</v>
      </c>
      <c r="E33" s="32">
        <v>10000</v>
      </c>
      <c r="F33" s="3"/>
    </row>
    <row r="34" spans="1:6" s="12" customFormat="1" ht="16.5" customHeight="1" x14ac:dyDescent="0.25">
      <c r="A34" s="28">
        <v>27</v>
      </c>
      <c r="B34" s="29">
        <v>65879279</v>
      </c>
      <c r="C34" s="30" t="s">
        <v>136</v>
      </c>
      <c r="D34" s="33" t="s">
        <v>49</v>
      </c>
      <c r="E34" s="32">
        <v>8000</v>
      </c>
      <c r="F34" s="3"/>
    </row>
    <row r="35" spans="1:6" s="12" customFormat="1" ht="16.5" customHeight="1" x14ac:dyDescent="0.25">
      <c r="A35" s="28">
        <v>28</v>
      </c>
      <c r="B35" s="29">
        <v>66339200</v>
      </c>
      <c r="C35" s="30" t="s">
        <v>132</v>
      </c>
      <c r="D35" s="33" t="s">
        <v>43</v>
      </c>
      <c r="E35" s="32">
        <v>8000</v>
      </c>
      <c r="F35" s="3"/>
    </row>
    <row r="36" spans="1:6" s="12" customFormat="1" ht="16.5" customHeight="1" x14ac:dyDescent="0.25">
      <c r="A36" s="28">
        <v>29</v>
      </c>
      <c r="B36" s="29">
        <v>84385936</v>
      </c>
      <c r="C36" s="30" t="s">
        <v>135</v>
      </c>
      <c r="D36" s="33" t="s">
        <v>20</v>
      </c>
      <c r="E36" s="32">
        <v>6000</v>
      </c>
      <c r="F36" s="3"/>
    </row>
    <row r="37" spans="1:6" s="12" customFormat="1" ht="16.5" customHeight="1" x14ac:dyDescent="0.25">
      <c r="A37" s="28">
        <v>30</v>
      </c>
      <c r="B37" s="29">
        <v>62775103</v>
      </c>
      <c r="C37" s="30" t="s">
        <v>133</v>
      </c>
      <c r="D37" s="33" t="s">
        <v>50</v>
      </c>
      <c r="E37" s="32">
        <v>6500</v>
      </c>
      <c r="F37" s="3"/>
    </row>
    <row r="38" spans="1:6" s="12" customFormat="1" ht="16.5" customHeight="1" x14ac:dyDescent="0.25">
      <c r="A38" s="28">
        <v>31</v>
      </c>
      <c r="B38" s="29">
        <v>80462421</v>
      </c>
      <c r="C38" s="30" t="s">
        <v>86</v>
      </c>
      <c r="D38" s="31" t="s">
        <v>62</v>
      </c>
      <c r="E38" s="32">
        <v>5500</v>
      </c>
      <c r="F38" s="3"/>
    </row>
    <row r="39" spans="1:6" s="12" customFormat="1" ht="16.5" customHeight="1" x14ac:dyDescent="0.25">
      <c r="A39" s="28">
        <v>32</v>
      </c>
      <c r="B39" s="29">
        <v>68674511</v>
      </c>
      <c r="C39" s="30" t="s">
        <v>85</v>
      </c>
      <c r="D39" s="33" t="s">
        <v>63</v>
      </c>
      <c r="E39" s="32">
        <v>5500</v>
      </c>
      <c r="F39" s="3"/>
    </row>
    <row r="40" spans="1:6" s="12" customFormat="1" ht="16.5" customHeight="1" x14ac:dyDescent="0.25">
      <c r="A40" s="28">
        <v>33</v>
      </c>
      <c r="B40" s="35">
        <v>6604285</v>
      </c>
      <c r="C40" s="34" t="s">
        <v>208</v>
      </c>
      <c r="D40" s="34" t="s">
        <v>206</v>
      </c>
      <c r="E40" s="37">
        <v>9000</v>
      </c>
      <c r="F40" s="3"/>
    </row>
    <row r="41" spans="1:6" s="12" customFormat="1" ht="16.5" customHeight="1" x14ac:dyDescent="0.25">
      <c r="A41" s="28">
        <v>34</v>
      </c>
      <c r="B41" s="35">
        <v>100386768</v>
      </c>
      <c r="C41" s="34" t="s">
        <v>209</v>
      </c>
      <c r="D41" s="34" t="s">
        <v>207</v>
      </c>
      <c r="E41" s="37">
        <v>3250</v>
      </c>
      <c r="F41" s="3"/>
    </row>
    <row r="42" spans="1:6" s="12" customFormat="1" ht="16.5" customHeight="1" x14ac:dyDescent="0.25">
      <c r="A42" s="28">
        <v>35</v>
      </c>
      <c r="B42" s="35">
        <v>83260218</v>
      </c>
      <c r="C42" s="34" t="s">
        <v>210</v>
      </c>
      <c r="D42" s="34" t="s">
        <v>211</v>
      </c>
      <c r="E42" s="37">
        <v>3500</v>
      </c>
      <c r="F42" s="3"/>
    </row>
    <row r="43" spans="1:6" s="12" customFormat="1" ht="16.5" customHeight="1" x14ac:dyDescent="0.25">
      <c r="A43" s="28">
        <v>36</v>
      </c>
      <c r="B43" s="29">
        <v>12094277</v>
      </c>
      <c r="C43" s="30" t="s">
        <v>99</v>
      </c>
      <c r="D43" s="33" t="s">
        <v>64</v>
      </c>
      <c r="E43" s="32">
        <v>5500</v>
      </c>
      <c r="F43" s="3"/>
    </row>
    <row r="44" spans="1:6" s="12" customFormat="1" ht="16.5" customHeight="1" x14ac:dyDescent="0.25">
      <c r="A44" s="28">
        <v>37</v>
      </c>
      <c r="B44" s="29">
        <v>53107306</v>
      </c>
      <c r="C44" s="30" t="s">
        <v>112</v>
      </c>
      <c r="D44" s="31" t="s">
        <v>4</v>
      </c>
      <c r="E44" s="32">
        <v>4500</v>
      </c>
      <c r="F44" s="3"/>
    </row>
    <row r="45" spans="1:6" s="12" customFormat="1" ht="16.5" customHeight="1" x14ac:dyDescent="0.25">
      <c r="A45" s="28">
        <v>38</v>
      </c>
      <c r="B45" s="38">
        <v>23240733</v>
      </c>
      <c r="C45" s="30" t="s">
        <v>105</v>
      </c>
      <c r="D45" s="33" t="s">
        <v>72</v>
      </c>
      <c r="E45" s="32">
        <v>6000</v>
      </c>
      <c r="F45" s="3"/>
    </row>
    <row r="46" spans="1:6" s="12" customFormat="1" ht="16.5" customHeight="1" x14ac:dyDescent="0.25">
      <c r="A46" s="28">
        <v>39</v>
      </c>
      <c r="B46" s="38">
        <v>1469568</v>
      </c>
      <c r="C46" s="30" t="s">
        <v>222</v>
      </c>
      <c r="D46" s="33" t="s">
        <v>74</v>
      </c>
      <c r="E46" s="32">
        <v>5000</v>
      </c>
      <c r="F46" s="3"/>
    </row>
    <row r="47" spans="1:6" s="12" customFormat="1" ht="16.5" customHeight="1" x14ac:dyDescent="0.25">
      <c r="A47" s="28">
        <v>40</v>
      </c>
      <c r="B47" s="38" t="s">
        <v>224</v>
      </c>
      <c r="C47" s="30" t="s">
        <v>95</v>
      </c>
      <c r="D47" s="33" t="s">
        <v>223</v>
      </c>
      <c r="E47" s="32">
        <v>12000</v>
      </c>
      <c r="F47" s="3"/>
    </row>
    <row r="48" spans="1:6" s="12" customFormat="1" ht="16.5" customHeight="1" x14ac:dyDescent="0.25">
      <c r="A48" s="28">
        <v>41</v>
      </c>
      <c r="B48" s="38">
        <v>916471</v>
      </c>
      <c r="C48" s="30" t="s">
        <v>190</v>
      </c>
      <c r="D48" s="34" t="s">
        <v>183</v>
      </c>
      <c r="E48" s="32">
        <v>16000</v>
      </c>
      <c r="F48" s="3"/>
    </row>
    <row r="49" spans="1:7" s="12" customFormat="1" ht="16.5" customHeight="1" x14ac:dyDescent="0.25">
      <c r="A49" s="28">
        <v>42</v>
      </c>
      <c r="B49" s="38" t="s">
        <v>215</v>
      </c>
      <c r="C49" s="30" t="s">
        <v>216</v>
      </c>
      <c r="D49" s="34" t="s">
        <v>217</v>
      </c>
      <c r="E49" s="32">
        <v>10000</v>
      </c>
      <c r="F49" s="3"/>
    </row>
    <row r="50" spans="1:7" x14ac:dyDescent="0.25">
      <c r="A50" s="28">
        <v>43</v>
      </c>
      <c r="B50" s="29">
        <v>84272538</v>
      </c>
      <c r="C50" s="30" t="s">
        <v>91</v>
      </c>
      <c r="D50" s="33" t="s">
        <v>31</v>
      </c>
      <c r="E50" s="39">
        <v>6500</v>
      </c>
      <c r="F50" s="3"/>
      <c r="G50" s="5"/>
    </row>
    <row r="51" spans="1:7" x14ac:dyDescent="0.25">
      <c r="A51" s="28">
        <v>44</v>
      </c>
      <c r="B51" s="29">
        <v>55111475</v>
      </c>
      <c r="C51" s="30" t="s">
        <v>89</v>
      </c>
      <c r="D51" s="33" t="s">
        <v>67</v>
      </c>
      <c r="E51" s="39">
        <v>5000</v>
      </c>
      <c r="F51" s="3"/>
      <c r="G51" s="5"/>
    </row>
    <row r="52" spans="1:7" x14ac:dyDescent="0.25">
      <c r="A52" s="28">
        <v>45</v>
      </c>
      <c r="B52" s="29">
        <v>37175890</v>
      </c>
      <c r="C52" s="30" t="s">
        <v>90</v>
      </c>
      <c r="D52" s="33" t="s">
        <v>37</v>
      </c>
      <c r="E52" s="39">
        <v>4200</v>
      </c>
      <c r="F52" s="3"/>
      <c r="G52" s="5"/>
    </row>
    <row r="53" spans="1:7" x14ac:dyDescent="0.25">
      <c r="A53" s="28">
        <v>46</v>
      </c>
      <c r="B53" s="29">
        <v>50469533</v>
      </c>
      <c r="C53" s="30" t="s">
        <v>196</v>
      </c>
      <c r="D53" s="33" t="s">
        <v>8</v>
      </c>
      <c r="E53" s="39">
        <v>4700</v>
      </c>
      <c r="F53" s="3"/>
      <c r="G53" s="5"/>
    </row>
    <row r="54" spans="1:7" x14ac:dyDescent="0.25">
      <c r="A54" s="28">
        <v>47</v>
      </c>
      <c r="B54" s="29">
        <v>85002135</v>
      </c>
      <c r="C54" s="30" t="s">
        <v>193</v>
      </c>
      <c r="D54" s="33" t="s">
        <v>192</v>
      </c>
      <c r="E54" s="39">
        <v>4000</v>
      </c>
      <c r="F54" s="3"/>
      <c r="G54" s="5"/>
    </row>
    <row r="55" spans="1:7" x14ac:dyDescent="0.25">
      <c r="A55" s="28">
        <v>48</v>
      </c>
      <c r="B55" s="29">
        <v>90729757</v>
      </c>
      <c r="C55" s="30" t="s">
        <v>138</v>
      </c>
      <c r="D55" s="33" t="s">
        <v>69</v>
      </c>
      <c r="E55" s="39">
        <v>3500</v>
      </c>
      <c r="F55" s="3"/>
      <c r="G55" s="5"/>
    </row>
    <row r="56" spans="1:7" x14ac:dyDescent="0.25">
      <c r="A56" s="28">
        <v>49</v>
      </c>
      <c r="B56" s="29" t="s">
        <v>221</v>
      </c>
      <c r="C56" s="30" t="s">
        <v>220</v>
      </c>
      <c r="D56" s="33" t="s">
        <v>219</v>
      </c>
      <c r="E56" s="39">
        <v>3500</v>
      </c>
      <c r="F56" s="3"/>
      <c r="G56" s="5"/>
    </row>
    <row r="57" spans="1:7" x14ac:dyDescent="0.25">
      <c r="A57" s="28">
        <v>50</v>
      </c>
      <c r="B57" s="29">
        <v>72483393</v>
      </c>
      <c r="C57" s="30" t="s">
        <v>88</v>
      </c>
      <c r="D57" s="33" t="s">
        <v>7</v>
      </c>
      <c r="E57" s="39">
        <v>3200</v>
      </c>
      <c r="F57" s="3"/>
      <c r="G57" s="5"/>
    </row>
    <row r="58" spans="1:7" x14ac:dyDescent="0.25">
      <c r="A58" s="28">
        <v>51</v>
      </c>
      <c r="B58" s="35">
        <v>25515616</v>
      </c>
      <c r="C58" s="30" t="s">
        <v>202</v>
      </c>
      <c r="D58" s="40" t="s">
        <v>203</v>
      </c>
      <c r="E58" s="41">
        <v>4000</v>
      </c>
      <c r="F58" s="3"/>
      <c r="G58" s="5"/>
    </row>
    <row r="59" spans="1:7" ht="16.5" x14ac:dyDescent="0.25">
      <c r="A59" s="6">
        <f>+A58+1</f>
        <v>52</v>
      </c>
      <c r="B59" s="29">
        <v>18409466</v>
      </c>
      <c r="C59" s="30" t="s">
        <v>94</v>
      </c>
      <c r="D59" s="33" t="s">
        <v>24</v>
      </c>
      <c r="E59" s="41">
        <v>9000</v>
      </c>
      <c r="F59" s="3"/>
    </row>
    <row r="60" spans="1:7" ht="16.5" x14ac:dyDescent="0.25">
      <c r="A60" s="6">
        <f>+A59+1</f>
        <v>53</v>
      </c>
      <c r="B60" s="36">
        <v>57256365</v>
      </c>
      <c r="C60" s="30" t="s">
        <v>141</v>
      </c>
      <c r="D60" s="31" t="s">
        <v>68</v>
      </c>
      <c r="E60" s="41">
        <v>5000</v>
      </c>
      <c r="F60" s="3"/>
    </row>
    <row r="61" spans="1:7" ht="16.5" x14ac:dyDescent="0.25">
      <c r="A61" s="6">
        <f>+A60+1</f>
        <v>54</v>
      </c>
      <c r="B61" s="29">
        <v>5256364</v>
      </c>
      <c r="C61" s="30" t="s">
        <v>92</v>
      </c>
      <c r="D61" s="31" t="s">
        <v>10</v>
      </c>
      <c r="E61" s="41">
        <v>5000</v>
      </c>
      <c r="F61" s="3"/>
    </row>
    <row r="62" spans="1:7" ht="16.5" x14ac:dyDescent="0.25">
      <c r="A62" s="6">
        <f>+A61+1</f>
        <v>55</v>
      </c>
      <c r="B62" s="29">
        <v>41864050</v>
      </c>
      <c r="C62" s="30" t="s">
        <v>93</v>
      </c>
      <c r="D62" s="31" t="s">
        <v>70</v>
      </c>
      <c r="E62" s="41">
        <v>3500</v>
      </c>
      <c r="F62" s="3"/>
    </row>
    <row r="63" spans="1:7" ht="15.75" customHeight="1" x14ac:dyDescent="0.25">
      <c r="A63" s="28">
        <f>+A62+1</f>
        <v>56</v>
      </c>
      <c r="B63" s="29">
        <v>85457167</v>
      </c>
      <c r="C63" s="30" t="s">
        <v>130</v>
      </c>
      <c r="D63" s="33" t="s">
        <v>27</v>
      </c>
      <c r="E63" s="41">
        <v>6000</v>
      </c>
      <c r="F63" s="3"/>
    </row>
    <row r="64" spans="1:7" x14ac:dyDescent="0.25">
      <c r="A64" s="28">
        <f>+A63+1</f>
        <v>57</v>
      </c>
      <c r="B64" s="29">
        <v>31586201</v>
      </c>
      <c r="C64" s="30" t="s">
        <v>129</v>
      </c>
      <c r="D64" s="33" t="s">
        <v>5</v>
      </c>
      <c r="E64" s="41">
        <v>5000</v>
      </c>
      <c r="F64" s="3"/>
    </row>
    <row r="65" spans="1:6" x14ac:dyDescent="0.25">
      <c r="A65" s="28">
        <f>+A64+1</f>
        <v>58</v>
      </c>
      <c r="B65" s="29">
        <v>12319570</v>
      </c>
      <c r="C65" s="30" t="s">
        <v>79</v>
      </c>
      <c r="D65" s="31" t="s">
        <v>9</v>
      </c>
      <c r="E65" s="41">
        <v>10500</v>
      </c>
      <c r="F65" s="3"/>
    </row>
    <row r="66" spans="1:6" x14ac:dyDescent="0.25">
      <c r="A66" s="28">
        <f>+A65+1</f>
        <v>59</v>
      </c>
      <c r="B66" s="29">
        <v>41686225</v>
      </c>
      <c r="C66" s="30" t="s">
        <v>197</v>
      </c>
      <c r="D66" s="31" t="s">
        <v>204</v>
      </c>
      <c r="E66" s="41">
        <v>10000</v>
      </c>
      <c r="F66" s="3"/>
    </row>
    <row r="67" spans="1:6" x14ac:dyDescent="0.25">
      <c r="A67" s="28">
        <f>+A66+1</f>
        <v>60</v>
      </c>
      <c r="B67" s="30">
        <v>24984825</v>
      </c>
      <c r="C67" s="30" t="s">
        <v>188</v>
      </c>
      <c r="D67" s="31" t="s">
        <v>205</v>
      </c>
      <c r="E67" s="41">
        <v>8000</v>
      </c>
      <c r="F67" s="3"/>
    </row>
    <row r="68" spans="1:6" ht="15.75" customHeight="1" x14ac:dyDescent="0.25">
      <c r="A68" s="28">
        <f>+A67+1</f>
        <v>61</v>
      </c>
      <c r="B68" s="29">
        <v>56321538</v>
      </c>
      <c r="C68" s="30" t="s">
        <v>131</v>
      </c>
      <c r="D68" s="31" t="s">
        <v>56</v>
      </c>
      <c r="E68" s="41">
        <v>8000</v>
      </c>
      <c r="F68" s="3"/>
    </row>
    <row r="69" spans="1:6" ht="15.75" customHeight="1" x14ac:dyDescent="0.25">
      <c r="A69" s="28">
        <f>+A68+1</f>
        <v>62</v>
      </c>
      <c r="B69" s="29">
        <v>41151186</v>
      </c>
      <c r="C69" s="30" t="s">
        <v>126</v>
      </c>
      <c r="D69" s="31" t="s">
        <v>33</v>
      </c>
      <c r="E69" s="39">
        <v>4000</v>
      </c>
    </row>
    <row r="70" spans="1:6" ht="15.75" customHeight="1" x14ac:dyDescent="0.25">
      <c r="A70" s="28">
        <f>+A69+1</f>
        <v>63</v>
      </c>
      <c r="B70" s="29">
        <v>77648064</v>
      </c>
      <c r="C70" s="30" t="s">
        <v>123</v>
      </c>
      <c r="D70" s="33" t="s">
        <v>41</v>
      </c>
      <c r="E70" s="39">
        <v>4000</v>
      </c>
    </row>
    <row r="71" spans="1:6" ht="15.75" customHeight="1" x14ac:dyDescent="0.25">
      <c r="A71" s="28">
        <f>+A70+1</f>
        <v>64</v>
      </c>
      <c r="B71" s="38">
        <v>78720362</v>
      </c>
      <c r="C71" s="30" t="s">
        <v>103</v>
      </c>
      <c r="D71" s="31" t="s">
        <v>73</v>
      </c>
      <c r="E71" s="39">
        <v>6500</v>
      </c>
      <c r="F71" s="3"/>
    </row>
    <row r="72" spans="1:6" ht="15.75" customHeight="1" x14ac:dyDescent="0.25">
      <c r="A72" s="28">
        <f t="shared" ref="A72:A77" si="0">+A71+1</f>
        <v>65</v>
      </c>
      <c r="B72" s="38">
        <v>51591553</v>
      </c>
      <c r="C72" s="30" t="s">
        <v>104</v>
      </c>
      <c r="D72" s="33" t="s">
        <v>6</v>
      </c>
      <c r="E72" s="39">
        <v>5000</v>
      </c>
      <c r="F72" s="3"/>
    </row>
    <row r="73" spans="1:6" ht="15.75" customHeight="1" x14ac:dyDescent="0.25">
      <c r="A73" s="28">
        <f t="shared" si="0"/>
        <v>66</v>
      </c>
      <c r="B73" s="38">
        <v>93752490</v>
      </c>
      <c r="C73" s="30" t="s">
        <v>212</v>
      </c>
      <c r="D73" s="34" t="s">
        <v>213</v>
      </c>
      <c r="E73" s="39">
        <v>4200</v>
      </c>
    </row>
    <row r="74" spans="1:6" ht="15.75" customHeight="1" x14ac:dyDescent="0.25">
      <c r="A74" s="28">
        <f t="shared" si="0"/>
        <v>67</v>
      </c>
      <c r="B74" s="38">
        <v>49697617</v>
      </c>
      <c r="C74" s="30" t="s">
        <v>209</v>
      </c>
      <c r="D74" s="34" t="s">
        <v>214</v>
      </c>
      <c r="E74" s="39">
        <v>4200</v>
      </c>
    </row>
    <row r="75" spans="1:6" ht="15.75" customHeight="1" x14ac:dyDescent="0.25">
      <c r="A75" s="28">
        <f t="shared" si="0"/>
        <v>68</v>
      </c>
      <c r="B75" s="38">
        <v>41524829</v>
      </c>
      <c r="C75" s="30" t="s">
        <v>102</v>
      </c>
      <c r="D75" s="33" t="s">
        <v>75</v>
      </c>
      <c r="E75" s="39">
        <v>4200</v>
      </c>
      <c r="F75" s="3"/>
    </row>
    <row r="76" spans="1:6" ht="15.75" customHeight="1" x14ac:dyDescent="0.25">
      <c r="A76" s="28">
        <f t="shared" si="0"/>
        <v>69</v>
      </c>
      <c r="B76" s="38">
        <v>99585405</v>
      </c>
      <c r="C76" s="30" t="s">
        <v>199</v>
      </c>
      <c r="D76" s="33" t="s">
        <v>198</v>
      </c>
      <c r="E76" s="39">
        <v>4300</v>
      </c>
      <c r="F76" s="3"/>
    </row>
    <row r="77" spans="1:6" ht="15.75" customHeight="1" x14ac:dyDescent="0.25">
      <c r="A77" s="28">
        <f t="shared" si="0"/>
        <v>70</v>
      </c>
      <c r="B77" s="38">
        <v>67151698</v>
      </c>
      <c r="C77" s="30" t="s">
        <v>101</v>
      </c>
      <c r="D77" s="33" t="s">
        <v>29</v>
      </c>
      <c r="E77" s="39">
        <v>4000</v>
      </c>
      <c r="F77" s="3"/>
    </row>
    <row r="78" spans="1:6" ht="15.75" customHeight="1" x14ac:dyDescent="0.25">
      <c r="A78" s="28">
        <f>+A77+1</f>
        <v>71</v>
      </c>
      <c r="B78" s="38">
        <v>34395725</v>
      </c>
      <c r="C78" s="30" t="s">
        <v>189</v>
      </c>
      <c r="D78" s="34" t="s">
        <v>180</v>
      </c>
      <c r="E78" s="41">
        <v>5500</v>
      </c>
    </row>
    <row r="79" spans="1:6" ht="15.75" customHeight="1" x14ac:dyDescent="0.25">
      <c r="A79" s="28">
        <f>+A78+1</f>
        <v>72</v>
      </c>
      <c r="B79" s="38">
        <v>99713241</v>
      </c>
      <c r="C79" s="30" t="s">
        <v>191</v>
      </c>
      <c r="D79" s="34" t="s">
        <v>181</v>
      </c>
      <c r="E79" s="41">
        <v>5000</v>
      </c>
    </row>
    <row r="80" spans="1:6" ht="15.75" customHeight="1" x14ac:dyDescent="0.25">
      <c r="A80" s="28">
        <f>+A79+1</f>
        <v>73</v>
      </c>
      <c r="B80" s="29">
        <v>3458326</v>
      </c>
      <c r="C80" s="30" t="s">
        <v>106</v>
      </c>
      <c r="D80" s="31" t="s">
        <v>52</v>
      </c>
      <c r="E80" s="41">
        <v>9500</v>
      </c>
    </row>
    <row r="81" spans="1:6" ht="15.75" customHeight="1" x14ac:dyDescent="0.25">
      <c r="A81" s="28">
        <f>+A80+1</f>
        <v>74</v>
      </c>
      <c r="B81" s="42">
        <v>76709299</v>
      </c>
      <c r="C81" s="30" t="s">
        <v>200</v>
      </c>
      <c r="D81" s="43" t="s">
        <v>201</v>
      </c>
      <c r="E81" s="41">
        <v>12000</v>
      </c>
    </row>
    <row r="82" spans="1:6" ht="15.75" customHeight="1" x14ac:dyDescent="0.25">
      <c r="A82" s="28">
        <f>+A81+1</f>
        <v>75</v>
      </c>
      <c r="B82" s="29">
        <v>36678902</v>
      </c>
      <c r="C82" s="30" t="s">
        <v>81</v>
      </c>
      <c r="D82" s="31" t="s">
        <v>54</v>
      </c>
      <c r="E82" s="41">
        <v>10000</v>
      </c>
    </row>
    <row r="83" spans="1:6" ht="15.75" customHeight="1" x14ac:dyDescent="0.25">
      <c r="A83" s="28">
        <f>+A82+1</f>
        <v>76</v>
      </c>
      <c r="B83" s="29">
        <v>47433728</v>
      </c>
      <c r="C83" s="30" t="s">
        <v>87</v>
      </c>
      <c r="D83" s="33" t="s">
        <v>25</v>
      </c>
      <c r="E83" s="41">
        <v>8000</v>
      </c>
    </row>
    <row r="84" spans="1:6" ht="16.5" customHeight="1" x14ac:dyDescent="0.25">
      <c r="A84" s="44">
        <f>+A83+1</f>
        <v>77</v>
      </c>
      <c r="B84" s="38">
        <v>10202528</v>
      </c>
      <c r="C84" s="30" t="s">
        <v>109</v>
      </c>
      <c r="D84" s="31" t="s">
        <v>76</v>
      </c>
      <c r="E84" s="41">
        <v>10000</v>
      </c>
      <c r="F84" s="3"/>
    </row>
    <row r="85" spans="1:6" ht="16.5" customHeight="1" x14ac:dyDescent="0.25">
      <c r="A85" s="44">
        <f>+A84+1</f>
        <v>78</v>
      </c>
      <c r="B85" s="38">
        <v>90082478</v>
      </c>
      <c r="C85" s="30" t="s">
        <v>107</v>
      </c>
      <c r="D85" s="33" t="s">
        <v>28</v>
      </c>
      <c r="E85" s="41">
        <v>4000</v>
      </c>
      <c r="F85" s="3"/>
    </row>
    <row r="86" spans="1:6" x14ac:dyDescent="0.25">
      <c r="A86" s="44">
        <f>+A85+1</f>
        <v>79</v>
      </c>
      <c r="B86" s="29">
        <v>16930177</v>
      </c>
      <c r="C86" s="30" t="s">
        <v>110</v>
      </c>
      <c r="D86" s="33" t="s">
        <v>65</v>
      </c>
      <c r="E86" s="41">
        <v>7500</v>
      </c>
      <c r="F86" s="3"/>
    </row>
    <row r="87" spans="1:6" ht="15.75" customHeight="1" x14ac:dyDescent="0.25">
      <c r="A87" s="44">
        <f>+A86+1</f>
        <v>80</v>
      </c>
      <c r="B87" s="29">
        <v>41864077</v>
      </c>
      <c r="C87" s="30" t="s">
        <v>108</v>
      </c>
      <c r="D87" s="33" t="s">
        <v>39</v>
      </c>
      <c r="E87" s="41">
        <v>6000</v>
      </c>
      <c r="F87" s="3"/>
    </row>
    <row r="88" spans="1:6" ht="15.75" customHeight="1" x14ac:dyDescent="0.25">
      <c r="A88" s="44">
        <f>+A87+1</f>
        <v>81</v>
      </c>
      <c r="B88" s="29">
        <v>41348672</v>
      </c>
      <c r="C88" s="30" t="s">
        <v>187</v>
      </c>
      <c r="D88" s="34" t="s">
        <v>182</v>
      </c>
      <c r="E88" s="41">
        <v>6000</v>
      </c>
      <c r="F88" s="3"/>
    </row>
    <row r="89" spans="1:6" ht="19.5" customHeight="1" x14ac:dyDescent="0.25">
      <c r="A89" s="44">
        <f>+A88+1</f>
        <v>82</v>
      </c>
      <c r="B89" s="29">
        <v>32921454</v>
      </c>
      <c r="C89" s="30" t="s">
        <v>98</v>
      </c>
      <c r="D89" s="31" t="s">
        <v>66</v>
      </c>
      <c r="E89" s="39">
        <v>6500</v>
      </c>
      <c r="F89" s="3"/>
    </row>
    <row r="90" spans="1:6" ht="16.5" customHeight="1" x14ac:dyDescent="0.25">
      <c r="A90" s="44">
        <f>+A89+1</f>
        <v>83</v>
      </c>
      <c r="B90" s="29">
        <v>74960997</v>
      </c>
      <c r="C90" s="30" t="s">
        <v>97</v>
      </c>
      <c r="D90" s="33" t="s">
        <v>38</v>
      </c>
      <c r="E90" s="39">
        <v>5000</v>
      </c>
      <c r="F90" s="3"/>
    </row>
    <row r="91" spans="1:6" ht="16.5" customHeight="1" x14ac:dyDescent="0.25">
      <c r="A91" s="44">
        <f>+A90+1</f>
        <v>84</v>
      </c>
      <c r="B91" s="29">
        <v>34721819</v>
      </c>
      <c r="C91" s="30" t="s">
        <v>194</v>
      </c>
      <c r="D91" s="33" t="s">
        <v>195</v>
      </c>
      <c r="E91" s="39">
        <v>5700</v>
      </c>
      <c r="F91" s="3"/>
    </row>
    <row r="92" spans="1:6" x14ac:dyDescent="0.25">
      <c r="A92" s="44">
        <f>+A91+1</f>
        <v>85</v>
      </c>
      <c r="B92" s="38">
        <v>9930825</v>
      </c>
      <c r="C92" s="30" t="s">
        <v>96</v>
      </c>
      <c r="D92" s="31" t="s">
        <v>42</v>
      </c>
      <c r="E92" s="39">
        <v>12000</v>
      </c>
      <c r="F92" s="3"/>
    </row>
    <row r="93" spans="1:6" x14ac:dyDescent="0.25">
      <c r="A93" s="44">
        <f>+A92+1</f>
        <v>86</v>
      </c>
      <c r="B93" s="29">
        <v>15231054</v>
      </c>
      <c r="C93" s="30" t="s">
        <v>83</v>
      </c>
      <c r="D93" s="31" t="s">
        <v>71</v>
      </c>
      <c r="E93" s="39">
        <v>3300</v>
      </c>
      <c r="F93" s="3"/>
    </row>
    <row r="94" spans="1:6" x14ac:dyDescent="0.25">
      <c r="F94" s="10"/>
    </row>
  </sheetData>
  <mergeCells count="5">
    <mergeCell ref="A1:E1"/>
    <mergeCell ref="A2:E2"/>
    <mergeCell ref="A4:E4"/>
    <mergeCell ref="A5:E5"/>
    <mergeCell ref="A6:E6"/>
  </mergeCells>
  <conditionalFormatting sqref="B40">
    <cfRule type="duplicateValues" dxfId="7" priority="4"/>
  </conditionalFormatting>
  <conditionalFormatting sqref="B41:B42">
    <cfRule type="duplicateValues" dxfId="6" priority="3"/>
  </conditionalFormatting>
  <conditionalFormatting sqref="B93 B59 B86:B91 B83 B50:B57 B33:B39 B61:B64 B43:B44">
    <cfRule type="duplicateValues" dxfId="5" priority="3603"/>
  </conditionalFormatting>
  <conditionalFormatting sqref="B73:B74">
    <cfRule type="duplicateValues" dxfId="4" priority="2"/>
  </conditionalFormatting>
  <conditionalFormatting sqref="B48">
    <cfRule type="duplicateValues" dxfId="3" priority="1"/>
  </conditionalFormatting>
  <conditionalFormatting sqref="B58 B78:B80">
    <cfRule type="duplicateValues" dxfId="2" priority="3647"/>
  </conditionalFormatting>
  <conditionalFormatting sqref="B94:B1048576 B3 B7:B32 B82 B65:B66 B84:B85 B45:B47 B92 B68:B72 B75:B77 B49">
    <cfRule type="duplicateValues" dxfId="0" priority="3648"/>
  </conditionalFormatting>
  <hyperlinks>
    <hyperlink ref="A1:E1" r:id="rId1" display="NOMINA 2017\NOMINA ENERO 2017\nomina enero.pdf"/>
  </hyperlinks>
  <printOptions horizontalCentered="1"/>
  <pageMargins left="0.23622047244094491" right="0.23622047244094491" top="0.74803149606299213" bottom="0.74803149606299213" header="0.31496062992125984" footer="0.31496062992125984"/>
  <pageSetup scale="45" fitToHeight="3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activeCell="T4" sqref="T4:T21"/>
    </sheetView>
  </sheetViews>
  <sheetFormatPr baseColWidth="10" defaultRowHeight="15" x14ac:dyDescent="0.25"/>
  <cols>
    <col min="1" max="1" width="15.42578125" bestFit="1" customWidth="1"/>
    <col min="2" max="2" width="23" customWidth="1"/>
    <col min="3" max="3" width="15.28515625" customWidth="1"/>
    <col min="4" max="4" width="14.5703125" bestFit="1" customWidth="1"/>
    <col min="5" max="6" width="13" bestFit="1" customWidth="1"/>
    <col min="17" max="18" width="14.5703125" bestFit="1" customWidth="1"/>
    <col min="20" max="20" width="13" bestFit="1" customWidth="1"/>
  </cols>
  <sheetData>
    <row r="1" spans="1:20" s="1" customFormat="1" x14ac:dyDescent="0.25"/>
    <row r="2" spans="1:20" s="2" customFormat="1" x14ac:dyDescent="0.25">
      <c r="A2" s="13" t="s">
        <v>178</v>
      </c>
      <c r="B2" s="13" t="s">
        <v>163</v>
      </c>
      <c r="C2" s="13" t="s">
        <v>164</v>
      </c>
      <c r="D2" s="13" t="s">
        <v>165</v>
      </c>
      <c r="E2" s="13" t="s">
        <v>166</v>
      </c>
      <c r="F2" s="13" t="s">
        <v>167</v>
      </c>
      <c r="G2" s="13" t="s">
        <v>168</v>
      </c>
      <c r="H2" s="13" t="s">
        <v>169</v>
      </c>
      <c r="I2" s="13" t="s">
        <v>170</v>
      </c>
      <c r="J2" s="13" t="s">
        <v>171</v>
      </c>
      <c r="K2" s="13" t="s">
        <v>172</v>
      </c>
      <c r="L2" s="13" t="s">
        <v>173</v>
      </c>
      <c r="M2" s="13" t="s">
        <v>174</v>
      </c>
      <c r="N2" s="13" t="s">
        <v>175</v>
      </c>
      <c r="O2" s="13" t="s">
        <v>176</v>
      </c>
      <c r="P2" s="13" t="s">
        <v>177</v>
      </c>
      <c r="Q2" s="13" t="s">
        <v>179</v>
      </c>
      <c r="R2" s="2" t="s">
        <v>184</v>
      </c>
      <c r="S2" s="2" t="s">
        <v>185</v>
      </c>
      <c r="T2" s="2" t="s">
        <v>186</v>
      </c>
    </row>
    <row r="3" spans="1:20" x14ac:dyDescent="0.25">
      <c r="A3" s="54" t="s">
        <v>152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20" x14ac:dyDescent="0.25">
      <c r="A4" s="14" t="s">
        <v>150</v>
      </c>
      <c r="B4" s="18">
        <v>3159996</v>
      </c>
      <c r="C4" s="18"/>
      <c r="D4" s="18">
        <f>+B4+C4</f>
        <v>3159996</v>
      </c>
      <c r="E4" s="18">
        <v>259700</v>
      </c>
      <c r="F4" s="18">
        <v>250700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>
        <f>+D4-E4-F4-G4-H4-I4-J4-K4-L4-M4-N4-O4-P4</f>
        <v>2649596</v>
      </c>
      <c r="R4" s="20" t="e">
        <f>+'OCTUBRE 029-2018'!#REF!*10-16000</f>
        <v>#REF!</v>
      </c>
      <c r="S4">
        <f>1500*9</f>
        <v>13500</v>
      </c>
      <c r="T4" s="22" t="e">
        <f>+Q4-R4-S4</f>
        <v>#REF!</v>
      </c>
    </row>
    <row r="5" spans="1:20" s="2" customFormat="1" x14ac:dyDescent="0.25">
      <c r="A5" s="16" t="s">
        <v>157</v>
      </c>
      <c r="B5" s="19">
        <f>SUM(B4)</f>
        <v>3159996</v>
      </c>
      <c r="C5" s="19">
        <f t="shared" ref="C5:I5" si="0">SUM(C4)</f>
        <v>0</v>
      </c>
      <c r="D5" s="19">
        <f t="shared" si="0"/>
        <v>3159996</v>
      </c>
      <c r="E5" s="19">
        <f t="shared" si="0"/>
        <v>259700</v>
      </c>
      <c r="F5" s="19">
        <f t="shared" si="0"/>
        <v>250700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/>
      <c r="K5" s="19"/>
      <c r="L5" s="19"/>
      <c r="M5" s="19"/>
      <c r="N5" s="19"/>
      <c r="O5" s="19"/>
      <c r="P5" s="19"/>
      <c r="Q5" s="19"/>
    </row>
    <row r="6" spans="1:20" s="1" customFormat="1" x14ac:dyDescent="0.25"/>
    <row r="7" spans="1:20" x14ac:dyDescent="0.25">
      <c r="A7" s="54" t="s">
        <v>153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20" x14ac:dyDescent="0.25">
      <c r="A8" s="14" t="s">
        <v>147</v>
      </c>
      <c r="B8" s="15">
        <v>1112400</v>
      </c>
      <c r="C8" s="15">
        <v>-310996</v>
      </c>
      <c r="D8" s="18">
        <f>+B8+C8</f>
        <v>801404</v>
      </c>
      <c r="E8" s="18">
        <v>174700</v>
      </c>
      <c r="F8" s="18">
        <v>174700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>
        <f>+D8-E8-F8-G8-H8-I8-J8-K8-L8-M8-N8-O8-P8</f>
        <v>452004</v>
      </c>
      <c r="R8" t="e">
        <f>+'OCTUBRE 029-2018'!#REF!*10</f>
        <v>#REF!</v>
      </c>
      <c r="S8">
        <f>700*9</f>
        <v>6300</v>
      </c>
      <c r="T8" s="22" t="e">
        <f>+Q8-R8-S8</f>
        <v>#REF!</v>
      </c>
    </row>
    <row r="9" spans="1:20" x14ac:dyDescent="0.25">
      <c r="A9" s="14" t="s">
        <v>148</v>
      </c>
      <c r="B9" s="15">
        <v>645600</v>
      </c>
      <c r="C9" s="15">
        <v>-200000</v>
      </c>
      <c r="D9" s="18">
        <f>+B9+C9</f>
        <v>445600</v>
      </c>
      <c r="E9" s="18">
        <v>0</v>
      </c>
      <c r="F9" s="18">
        <v>0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>
        <f>+D9-E9-F9-G9-H9-I9-J9-K9-L9-M9-N9-O9-P9</f>
        <v>445600</v>
      </c>
      <c r="R9" t="e">
        <f>+'OCTUBRE 029-2018'!#REF!*10</f>
        <v>#REF!</v>
      </c>
      <c r="T9" s="22" t="e">
        <f>+Q9-R9-S9</f>
        <v>#REF!</v>
      </c>
    </row>
    <row r="10" spans="1:20" x14ac:dyDescent="0.25">
      <c r="A10" s="14" t="s">
        <v>144</v>
      </c>
      <c r="B10" s="15">
        <v>510000</v>
      </c>
      <c r="C10" s="14"/>
      <c r="D10" s="18">
        <f>+B10+C10</f>
        <v>510000</v>
      </c>
      <c r="E10" s="18">
        <v>0</v>
      </c>
      <c r="F10" s="18">
        <v>0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>
        <f>+D10-E10-F10-G10-H10-I10-J10-K10-L10-M10-N10-O10-P10</f>
        <v>510000</v>
      </c>
      <c r="R10" t="e">
        <f>+'OCTUBRE 029-2018'!#REF!*10</f>
        <v>#REF!</v>
      </c>
      <c r="T10" s="22" t="e">
        <f>+Q10-R10-S10</f>
        <v>#REF!</v>
      </c>
    </row>
    <row r="11" spans="1:20" x14ac:dyDescent="0.25">
      <c r="A11" s="14" t="s">
        <v>145</v>
      </c>
      <c r="B11" s="15">
        <v>276000</v>
      </c>
      <c r="C11" s="14"/>
      <c r="D11" s="18">
        <f>+B11+C11</f>
        <v>276000</v>
      </c>
      <c r="E11" s="18">
        <v>0</v>
      </c>
      <c r="F11" s="18">
        <v>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>
        <f>+D11-E11-F11-G11-H11-I11-J11-K11-L11-M11-N11-O11-P11</f>
        <v>276000</v>
      </c>
      <c r="R11" t="e">
        <f>+'OCTUBRE 029-2018'!#REF!*10</f>
        <v>#REF!</v>
      </c>
      <c r="T11" s="22" t="e">
        <f>+Q11-R11-S11</f>
        <v>#REF!</v>
      </c>
    </row>
    <row r="12" spans="1:20" x14ac:dyDescent="0.25">
      <c r="A12" s="14" t="s">
        <v>146</v>
      </c>
      <c r="B12" s="15">
        <v>492000</v>
      </c>
      <c r="C12" s="14"/>
      <c r="D12" s="18">
        <f>+B12+C12</f>
        <v>492000</v>
      </c>
      <c r="E12" s="18">
        <v>0</v>
      </c>
      <c r="F12" s="18">
        <v>0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>
        <f>+D12-E12-F12-G12-H12-I12-J12-K12-L12-M12-N12-O12-P12</f>
        <v>492000</v>
      </c>
      <c r="R12" t="e">
        <f>+'OCTUBRE 029-2018'!#REF!*10</f>
        <v>#REF!</v>
      </c>
      <c r="T12" s="22" t="e">
        <f>+Q12-R12-S12</f>
        <v>#REF!</v>
      </c>
    </row>
    <row r="13" spans="1:20" x14ac:dyDescent="0.25">
      <c r="A13" s="16" t="s">
        <v>158</v>
      </c>
      <c r="B13" s="17">
        <f>SUM(B8:B12)</f>
        <v>3036000</v>
      </c>
      <c r="C13" s="17">
        <f t="shared" ref="C13:I13" si="1">SUM(C8:C12)</f>
        <v>-510996</v>
      </c>
      <c r="D13" s="19">
        <f t="shared" si="1"/>
        <v>2525004</v>
      </c>
      <c r="E13" s="19">
        <f t="shared" si="1"/>
        <v>174700</v>
      </c>
      <c r="F13" s="19">
        <f t="shared" si="1"/>
        <v>174700</v>
      </c>
      <c r="G13" s="19">
        <f t="shared" si="1"/>
        <v>0</v>
      </c>
      <c r="H13" s="19">
        <f t="shared" si="1"/>
        <v>0</v>
      </c>
      <c r="I13" s="19">
        <f t="shared" si="1"/>
        <v>0</v>
      </c>
      <c r="J13" s="19">
        <f t="shared" ref="J13:Q13" si="2">SUM(J8:J12)</f>
        <v>0</v>
      </c>
      <c r="K13" s="19">
        <f t="shared" si="2"/>
        <v>0</v>
      </c>
      <c r="L13" s="19">
        <f t="shared" si="2"/>
        <v>0</v>
      </c>
      <c r="M13" s="19">
        <f t="shared" si="2"/>
        <v>0</v>
      </c>
      <c r="N13" s="19">
        <f t="shared" si="2"/>
        <v>0</v>
      </c>
      <c r="O13" s="19">
        <f t="shared" si="2"/>
        <v>0</v>
      </c>
      <c r="P13" s="19">
        <f t="shared" si="2"/>
        <v>0</v>
      </c>
      <c r="Q13" s="19">
        <f t="shared" si="2"/>
        <v>2175604</v>
      </c>
    </row>
    <row r="14" spans="1:20" s="1" customFormat="1" x14ac:dyDescent="0.25"/>
    <row r="15" spans="1:20" x14ac:dyDescent="0.25">
      <c r="A15" s="54" t="s">
        <v>159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1:20" x14ac:dyDescent="0.25">
      <c r="A16" s="14" t="s">
        <v>156</v>
      </c>
      <c r="B16" s="18">
        <v>384000</v>
      </c>
      <c r="C16" s="18"/>
      <c r="D16" s="18">
        <f>+B16+C16</f>
        <v>384000</v>
      </c>
      <c r="E16" s="18">
        <v>36400</v>
      </c>
      <c r="F16" s="18">
        <v>36400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>
        <f>+D16-E16-F16-G16-H16-I16-J16-K16-L16-M16-N16-O16-P16</f>
        <v>311200</v>
      </c>
      <c r="R16" t="e">
        <f>+'OCTUBRE 029-2018'!#REF!*10</f>
        <v>#REF!</v>
      </c>
      <c r="S16">
        <f>800*9</f>
        <v>7200</v>
      </c>
      <c r="T16" s="22" t="e">
        <f>+Q16-R16-S16</f>
        <v>#REF!</v>
      </c>
    </row>
    <row r="17" spans="1:20" x14ac:dyDescent="0.25">
      <c r="A17" s="14" t="s">
        <v>155</v>
      </c>
      <c r="B17" s="18">
        <v>246000</v>
      </c>
      <c r="C17" s="18"/>
      <c r="D17" s="18">
        <f>+B17+C17</f>
        <v>246000</v>
      </c>
      <c r="E17" s="18">
        <v>0</v>
      </c>
      <c r="F17" s="18">
        <v>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>
        <f>+D17-E17-F17-G17-H17-I17-J17-K17-L17-M17-N17-O17-P17</f>
        <v>246000</v>
      </c>
      <c r="R17">
        <v>0</v>
      </c>
      <c r="T17" s="22">
        <f>+Q17-R17-S17</f>
        <v>246000</v>
      </c>
    </row>
    <row r="18" spans="1:20" s="2" customFormat="1" x14ac:dyDescent="0.25">
      <c r="A18" s="16" t="s">
        <v>160</v>
      </c>
      <c r="B18" s="19">
        <f t="shared" ref="B18:Q18" si="3">SUM(B16:B17)</f>
        <v>630000</v>
      </c>
      <c r="C18" s="19">
        <f t="shared" si="3"/>
        <v>0</v>
      </c>
      <c r="D18" s="19">
        <f t="shared" si="3"/>
        <v>630000</v>
      </c>
      <c r="E18" s="19">
        <f t="shared" si="3"/>
        <v>36400</v>
      </c>
      <c r="F18" s="19">
        <f t="shared" si="3"/>
        <v>36400</v>
      </c>
      <c r="G18" s="19">
        <f t="shared" si="3"/>
        <v>0</v>
      </c>
      <c r="H18" s="19">
        <f t="shared" si="3"/>
        <v>0</v>
      </c>
      <c r="I18" s="19">
        <f t="shared" si="3"/>
        <v>0</v>
      </c>
      <c r="J18" s="19">
        <f t="shared" si="3"/>
        <v>0</v>
      </c>
      <c r="K18" s="19">
        <f t="shared" si="3"/>
        <v>0</v>
      </c>
      <c r="L18" s="19">
        <f t="shared" si="3"/>
        <v>0</v>
      </c>
      <c r="M18" s="19">
        <f t="shared" si="3"/>
        <v>0</v>
      </c>
      <c r="N18" s="19">
        <f t="shared" si="3"/>
        <v>0</v>
      </c>
      <c r="O18" s="19">
        <f t="shared" si="3"/>
        <v>0</v>
      </c>
      <c r="P18" s="19">
        <f t="shared" si="3"/>
        <v>0</v>
      </c>
      <c r="Q18" s="19">
        <f t="shared" si="3"/>
        <v>557200</v>
      </c>
    </row>
    <row r="19" spans="1:20" s="1" customFormat="1" x14ac:dyDescent="0.25"/>
    <row r="20" spans="1:20" x14ac:dyDescent="0.25">
      <c r="A20" s="54" t="s">
        <v>154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</row>
    <row r="21" spans="1:20" x14ac:dyDescent="0.25">
      <c r="A21" s="14" t="s">
        <v>151</v>
      </c>
      <c r="B21" s="18">
        <v>784800</v>
      </c>
      <c r="C21" s="18">
        <v>-321000</v>
      </c>
      <c r="D21" s="18">
        <f>+B21+C21</f>
        <v>463800</v>
      </c>
      <c r="E21" s="18">
        <v>22000</v>
      </c>
      <c r="F21" s="18">
        <v>22000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>
        <f>+D21-E21-F21-G21-H21-I21-J21-K21-L21-M21-N21-O21-P21</f>
        <v>419800</v>
      </c>
      <c r="R21" t="e">
        <f>+'OCTUBRE 029-2018'!#REF!*10</f>
        <v>#REF!</v>
      </c>
      <c r="T21" s="22" t="e">
        <f>+Q21-R21-S21</f>
        <v>#REF!</v>
      </c>
    </row>
    <row r="22" spans="1:20" s="2" customFormat="1" x14ac:dyDescent="0.25">
      <c r="A22" s="16" t="s">
        <v>161</v>
      </c>
      <c r="B22" s="19">
        <f t="shared" ref="B22:Q22" si="4">SUM(B21)</f>
        <v>784800</v>
      </c>
      <c r="C22" s="19">
        <f t="shared" si="4"/>
        <v>-321000</v>
      </c>
      <c r="D22" s="19">
        <f t="shared" si="4"/>
        <v>463800</v>
      </c>
      <c r="E22" s="19">
        <f t="shared" si="4"/>
        <v>22000</v>
      </c>
      <c r="F22" s="19">
        <f t="shared" si="4"/>
        <v>22000</v>
      </c>
      <c r="G22" s="19">
        <f t="shared" si="4"/>
        <v>0</v>
      </c>
      <c r="H22" s="19">
        <f t="shared" si="4"/>
        <v>0</v>
      </c>
      <c r="I22" s="19">
        <f t="shared" si="4"/>
        <v>0</v>
      </c>
      <c r="J22" s="19">
        <f t="shared" si="4"/>
        <v>0</v>
      </c>
      <c r="K22" s="19">
        <f t="shared" si="4"/>
        <v>0</v>
      </c>
      <c r="L22" s="19">
        <f t="shared" si="4"/>
        <v>0</v>
      </c>
      <c r="M22" s="19">
        <f t="shared" si="4"/>
        <v>0</v>
      </c>
      <c r="N22" s="19">
        <f t="shared" si="4"/>
        <v>0</v>
      </c>
      <c r="O22" s="19">
        <f t="shared" si="4"/>
        <v>0</v>
      </c>
      <c r="P22" s="19">
        <f t="shared" si="4"/>
        <v>0</v>
      </c>
      <c r="Q22" s="19">
        <f t="shared" si="4"/>
        <v>419800</v>
      </c>
    </row>
    <row r="23" spans="1:20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20" s="2" customFormat="1" x14ac:dyDescent="0.25">
      <c r="A24" s="16" t="s">
        <v>162</v>
      </c>
      <c r="B24" s="19">
        <f>+B5+B13+B18+B22</f>
        <v>7610796</v>
      </c>
      <c r="C24" s="19">
        <f>+C5+C13+C18+C22</f>
        <v>-831996</v>
      </c>
      <c r="D24" s="19">
        <f t="shared" ref="D24:Q24" si="5">+D5+D13+D18+D22</f>
        <v>6778800</v>
      </c>
      <c r="E24" s="19">
        <f t="shared" si="5"/>
        <v>492800</v>
      </c>
      <c r="F24" s="19">
        <f t="shared" si="5"/>
        <v>483800</v>
      </c>
      <c r="G24" s="19">
        <f t="shared" si="5"/>
        <v>0</v>
      </c>
      <c r="H24" s="19">
        <f t="shared" si="5"/>
        <v>0</v>
      </c>
      <c r="I24" s="19">
        <f t="shared" si="5"/>
        <v>0</v>
      </c>
      <c r="J24" s="19">
        <f t="shared" si="5"/>
        <v>0</v>
      </c>
      <c r="K24" s="19">
        <f t="shared" si="5"/>
        <v>0</v>
      </c>
      <c r="L24" s="19">
        <f t="shared" si="5"/>
        <v>0</v>
      </c>
      <c r="M24" s="19">
        <f t="shared" si="5"/>
        <v>0</v>
      </c>
      <c r="N24" s="19">
        <f t="shared" si="5"/>
        <v>0</v>
      </c>
      <c r="O24" s="19">
        <f t="shared" si="5"/>
        <v>0</v>
      </c>
      <c r="P24" s="19">
        <f t="shared" si="5"/>
        <v>0</v>
      </c>
      <c r="Q24" s="19">
        <f t="shared" si="5"/>
        <v>3152604</v>
      </c>
    </row>
  </sheetData>
  <mergeCells count="4">
    <mergeCell ref="A3:Q3"/>
    <mergeCell ref="A7:Q7"/>
    <mergeCell ref="A15:Q15"/>
    <mergeCell ref="A20:Q20"/>
  </mergeCells>
  <conditionalFormatting sqref="Q1:Q1048576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029-2018</vt:lpstr>
      <vt:lpstr>Hoja2</vt:lpstr>
      <vt:lpstr>'OCTUBRE 029-2018'!Área_de_impresión</vt:lpstr>
    </vt:vector>
  </TitlesOfParts>
  <Company>AMSA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JMarroquín</dc:creator>
  <cp:lastModifiedBy>Yeimy Daleicy Rodriguez Gonzalez</cp:lastModifiedBy>
  <cp:lastPrinted>2018-10-11T17:54:47Z</cp:lastPrinted>
  <dcterms:created xsi:type="dcterms:W3CDTF">2013-02-07T15:26:23Z</dcterms:created>
  <dcterms:modified xsi:type="dcterms:W3CDTF">2018-11-29T15:35:20Z</dcterms:modified>
</cp:coreProperties>
</file>