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bril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I22" i="1"/>
  <c r="H22" i="1"/>
  <c r="G22" i="1"/>
  <c r="F22" i="1"/>
  <c r="M21" i="1"/>
  <c r="L21" i="1"/>
  <c r="K21" i="1"/>
  <c r="O21" i="1" s="1"/>
  <c r="J21" i="1"/>
  <c r="M20" i="1"/>
  <c r="L20" i="1"/>
  <c r="K20" i="1"/>
  <c r="O20" i="1" s="1"/>
  <c r="J20" i="1"/>
  <c r="M19" i="1"/>
  <c r="L19" i="1"/>
  <c r="K19" i="1"/>
  <c r="O19" i="1" s="1"/>
  <c r="J19" i="1"/>
  <c r="M18" i="1"/>
  <c r="L18" i="1"/>
  <c r="K18" i="1"/>
  <c r="O18" i="1" s="1"/>
  <c r="J18" i="1"/>
  <c r="M17" i="1"/>
  <c r="L17" i="1"/>
  <c r="K17" i="1"/>
  <c r="O17" i="1" s="1"/>
  <c r="J17" i="1"/>
  <c r="M16" i="1"/>
  <c r="L16" i="1"/>
  <c r="K16" i="1"/>
  <c r="O16" i="1" s="1"/>
  <c r="J16" i="1"/>
  <c r="M15" i="1"/>
  <c r="L15" i="1"/>
  <c r="K15" i="1"/>
  <c r="O15" i="1" s="1"/>
  <c r="P15" i="1" s="1"/>
  <c r="J15" i="1"/>
  <c r="M14" i="1"/>
  <c r="M22" i="1" s="1"/>
  <c r="L14" i="1"/>
  <c r="L22" i="1" s="1"/>
  <c r="K14" i="1"/>
  <c r="O14" i="1" s="1"/>
  <c r="J14" i="1"/>
  <c r="J22" i="1" s="1"/>
  <c r="O22" i="1" l="1"/>
  <c r="P14" i="1"/>
  <c r="P16" i="1"/>
  <c r="P17" i="1"/>
  <c r="P18" i="1"/>
  <c r="P19" i="1"/>
  <c r="P20" i="1"/>
  <c r="P21" i="1"/>
  <c r="K22" i="1"/>
  <c r="P22" i="1" l="1"/>
</calcChain>
</file>

<file path=xl/sharedStrings.xml><?xml version="1.0" encoding="utf-8"?>
<sst xmlns="http://schemas.openxmlformats.org/spreadsheetml/2006/main" count="48" uniqueCount="48">
  <si>
    <t>AUTORIDAD PARA EL MANEJO SUSTENTABLE DE LA CUENCA Y DEL LAGO DE AMATITLÁN
NOMINA DE SUELDOS PERSONAL CONTRATADO BAJO EL  RENGLÓN 021 "PERSONAL SUPERNUMERARIO"  
CORRESPONDIENTE AL MES DE JULIO 2017</t>
  </si>
  <si>
    <t>No.</t>
  </si>
  <si>
    <t>PUESTO</t>
  </si>
  <si>
    <t>NOMBRE</t>
  </si>
  <si>
    <t>Puesto Oficial</t>
  </si>
  <si>
    <t>Contrato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</si>
  <si>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</si>
  <si>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</si>
  <si>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</si>
  <si>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</si>
  <si>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</si>
  <si>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</si>
  <si>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</si>
  <si>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</si>
  <si>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</si>
  <si>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</si>
  <si>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</si>
  <si>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</si>
  <si>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</si>
  <si>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</si>
  <si>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</si>
  <si>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ISR</t>
  </si>
  <si>
    <t>PROMEDIO POR 12 MESES</t>
  </si>
  <si>
    <t>Silvia Gabriela Porras de León</t>
  </si>
  <si>
    <t>Encargada de Compras</t>
  </si>
  <si>
    <t>01-2017-021-AMSA</t>
  </si>
  <si>
    <t>Jonnathan René Pernillo Salazar</t>
  </si>
  <si>
    <t>Encargado de Presupuesto</t>
  </si>
  <si>
    <t>10-2017-021-AMSA</t>
  </si>
  <si>
    <t>Elena María Reyes Solares</t>
  </si>
  <si>
    <t>Encargada de Laboratorio</t>
  </si>
  <si>
    <t>03-2017-021-AMSA</t>
  </si>
  <si>
    <t>Yeimy Daleicy Rodriguez González</t>
  </si>
  <si>
    <t>Encargada de Nomina</t>
  </si>
  <si>
    <t>09-2017-021-AMSA</t>
  </si>
  <si>
    <t>Juan Carlos Ardón Cardona</t>
  </si>
  <si>
    <t>Encargado de Contabilidad</t>
  </si>
  <si>
    <t>05-2017-021-AMSA</t>
  </si>
  <si>
    <t>Yanira Rubet Santos López</t>
  </si>
  <si>
    <t>Encargada de Tesorería</t>
  </si>
  <si>
    <t>06-2017-021-AMSA</t>
  </si>
  <si>
    <t>Sibia de Jesús Debroy Franco</t>
  </si>
  <si>
    <t>Encargada de Bodega</t>
  </si>
  <si>
    <t>07-2017-021-AMSA</t>
  </si>
  <si>
    <t>Claudia Maribel Duran Rosales</t>
  </si>
  <si>
    <t xml:space="preserve">Encargada de Inventarios </t>
  </si>
  <si>
    <t>11-2017-021-AMSA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</si>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</sst>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4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vertical="center"/>
    </xf>
    <xf numFmtId="49" fontId="3" fillId="0" borderId="4" xfId="2" applyNumberFormat="1" applyFont="1" applyFill="1" applyBorder="1" applyAlignment="1">
      <alignment horizontal="left" vertical="center"/>
    </xf>
    <xf numFmtId="49" fontId="3" fillId="0" borderId="1" xfId="2" applyNumberFormat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/>
    </xf>
    <xf numFmtId="44" fontId="8" fillId="2" borderId="1" xfId="1" applyFont="1" applyFill="1" applyBorder="1" applyAlignment="1">
      <alignment vertical="center"/>
    </xf>
    <xf numFmtId="0" fontId="7" fillId="0" borderId="4" xfId="2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1" fontId="5" fillId="0" borderId="0" xfId="2" applyNumberFormat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9" fillId="2" borderId="8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760319</xdr:colOff>
      <xdr:row>0</xdr:row>
      <xdr:rowOff>0</xdr:rowOff>
    </xdr:from>
    <xdr:ext cx="952499" cy="1088569"/>
    <xdr:pic>
      <xdr:nvPicPr>
        <xdr:cNvPr id="2" name="2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4352494" y="0"/>
          <a:ext cx="952499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C29" sqref="C29"/>
    </sheetView>
  </sheetViews>
  <sheetFormatPr baseColWidth="10" defaultRowHeight="15" x14ac:dyDescent="0.25"/>
  <cols>
    <col min="1" max="1" width="7.42578125" customWidth="1"/>
    <col min="3" max="3" width="30.140625" customWidth="1"/>
    <col min="4" max="4" width="20.85546875" customWidth="1"/>
    <col min="5" max="5" width="16.85546875" customWidth="1"/>
    <col min="16" max="16" width="14.28515625" customWidth="1"/>
  </cols>
  <sheetData>
    <row r="1" spans="1:16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55.5" customHeight="1" x14ac:dyDescent="0.25">
      <c r="A6" s="4" t="s">
        <v>0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5" customHeight="1" x14ac:dyDescent="0.25">
      <c r="A10" s="11" t="s">
        <v>1</v>
      </c>
      <c r="B10" s="12" t="s">
        <v>2</v>
      </c>
      <c r="C10" s="12" t="s">
        <v>3</v>
      </c>
      <c r="D10" s="13" t="s">
        <v>4</v>
      </c>
      <c r="E10" s="12" t="s">
        <v>5</v>
      </c>
      <c r="F10" s="14" t="s">
        <v>6</v>
      </c>
      <c r="G10" s="15"/>
      <c r="H10" s="15"/>
      <c r="I10" s="15"/>
      <c r="J10" s="12" t="s">
        <v>7</v>
      </c>
      <c r="K10" s="14" t="s">
        <v>8</v>
      </c>
      <c r="L10" s="15"/>
      <c r="M10" s="15"/>
      <c r="N10" s="15"/>
      <c r="O10" s="11" t="s">
        <v>9</v>
      </c>
      <c r="P10" s="11" t="s">
        <v>10</v>
      </c>
    </row>
    <row r="11" spans="1:16" ht="15" customHeight="1" x14ac:dyDescent="0.25">
      <c r="A11" s="11"/>
      <c r="B11" s="16"/>
      <c r="C11" s="16"/>
      <c r="D11" s="17"/>
      <c r="E11" s="16"/>
      <c r="F11" s="18" t="s">
        <v>11</v>
      </c>
      <c r="G11" s="18" t="s">
        <v>12</v>
      </c>
      <c r="H11" s="19" t="s">
        <v>13</v>
      </c>
      <c r="I11" s="14"/>
      <c r="J11" s="16"/>
      <c r="K11" s="18">
        <v>118</v>
      </c>
      <c r="L11" s="18">
        <v>202</v>
      </c>
      <c r="M11" s="18">
        <v>201</v>
      </c>
      <c r="N11" s="20">
        <v>203</v>
      </c>
      <c r="O11" s="11"/>
      <c r="P11" s="11"/>
    </row>
    <row r="12" spans="1:16" x14ac:dyDescent="0.25">
      <c r="A12" s="21"/>
      <c r="B12" s="16"/>
      <c r="C12" s="16"/>
      <c r="D12" s="17"/>
      <c r="E12" s="16"/>
      <c r="F12" s="11" t="s">
        <v>14</v>
      </c>
      <c r="G12" s="12" t="s">
        <v>15</v>
      </c>
      <c r="H12" s="11" t="s">
        <v>16</v>
      </c>
      <c r="I12" s="22" t="s">
        <v>17</v>
      </c>
      <c r="J12" s="16"/>
      <c r="K12" s="11" t="s">
        <v>18</v>
      </c>
      <c r="L12" s="11" t="s">
        <v>19</v>
      </c>
      <c r="M12" s="11" t="s">
        <v>20</v>
      </c>
      <c r="N12" s="22" t="s">
        <v>21</v>
      </c>
      <c r="O12" s="11"/>
      <c r="P12" s="11"/>
    </row>
    <row r="13" spans="1:16" x14ac:dyDescent="0.25">
      <c r="A13" s="21"/>
      <c r="B13" s="23"/>
      <c r="C13" s="23"/>
      <c r="D13" s="24"/>
      <c r="E13" s="23"/>
      <c r="F13" s="21"/>
      <c r="G13" s="23"/>
      <c r="H13" s="21">
        <v>26</v>
      </c>
      <c r="I13" s="25">
        <v>27</v>
      </c>
      <c r="J13" s="23"/>
      <c r="K13" s="21" t="s">
        <v>22</v>
      </c>
      <c r="L13" s="21">
        <v>26</v>
      </c>
      <c r="M13" s="21">
        <v>27</v>
      </c>
      <c r="N13" s="25"/>
      <c r="O13" s="11"/>
      <c r="P13" s="11"/>
    </row>
    <row r="14" spans="1:16" x14ac:dyDescent="0.25">
      <c r="A14" s="26">
        <v>1</v>
      </c>
      <c r="B14" s="27">
        <v>775401</v>
      </c>
      <c r="C14" s="28" t="s">
        <v>23</v>
      </c>
      <c r="D14" s="29" t="s">
        <v>24</v>
      </c>
      <c r="E14" s="30" t="s">
        <v>25</v>
      </c>
      <c r="F14" s="31">
        <v>8700</v>
      </c>
      <c r="G14" s="31">
        <v>0</v>
      </c>
      <c r="H14" s="31">
        <v>2000</v>
      </c>
      <c r="I14" s="32">
        <v>250</v>
      </c>
      <c r="J14" s="31">
        <f t="shared" ref="J14:J21" si="0">SUM(F14:I14)</f>
        <v>10950</v>
      </c>
      <c r="K14" s="33">
        <f>ROUND(SUM(F14:H14)*15%,2)</f>
        <v>1605</v>
      </c>
      <c r="L14" s="33">
        <f t="shared" ref="L14:L21" si="1">ROUND(SUM(F14:H14)*1.344%,2)</f>
        <v>143.81</v>
      </c>
      <c r="M14" s="33">
        <f t="shared" ref="M14:M21" si="2">ROUND(SUM(F14:H14)*3%,2)</f>
        <v>321</v>
      </c>
      <c r="N14" s="32">
        <v>249.99</v>
      </c>
      <c r="O14" s="31">
        <f t="shared" ref="O14:O21" si="3">SUM(K14:N14)</f>
        <v>2319.8000000000002</v>
      </c>
      <c r="P14" s="34">
        <f t="shared" ref="P14:P21" si="4">+J14-O14</f>
        <v>8630.2000000000007</v>
      </c>
    </row>
    <row r="15" spans="1:16" x14ac:dyDescent="0.25">
      <c r="A15" s="26">
        <v>2</v>
      </c>
      <c r="B15" s="27">
        <v>775402</v>
      </c>
      <c r="C15" s="28" t="s">
        <v>26</v>
      </c>
      <c r="D15" s="29" t="s">
        <v>27</v>
      </c>
      <c r="E15" s="30" t="s">
        <v>28</v>
      </c>
      <c r="F15" s="31">
        <v>8200</v>
      </c>
      <c r="G15" s="31">
        <v>0</v>
      </c>
      <c r="H15" s="31">
        <v>2000</v>
      </c>
      <c r="I15" s="32">
        <v>250</v>
      </c>
      <c r="J15" s="31">
        <f t="shared" si="0"/>
        <v>10450</v>
      </c>
      <c r="K15" s="33">
        <f>ROUND(SUM(F15+G15+H15)*15%,2)</f>
        <v>1530</v>
      </c>
      <c r="L15" s="33">
        <f t="shared" si="1"/>
        <v>137.09</v>
      </c>
      <c r="M15" s="33">
        <f t="shared" si="2"/>
        <v>306</v>
      </c>
      <c r="N15" s="32">
        <v>194.34</v>
      </c>
      <c r="O15" s="31">
        <f t="shared" si="3"/>
        <v>2167.4299999999998</v>
      </c>
      <c r="P15" s="34">
        <f t="shared" si="4"/>
        <v>8282.57</v>
      </c>
    </row>
    <row r="16" spans="1:16" x14ac:dyDescent="0.25">
      <c r="A16" s="26">
        <v>3</v>
      </c>
      <c r="B16" s="27">
        <v>775406</v>
      </c>
      <c r="C16" s="28" t="s">
        <v>29</v>
      </c>
      <c r="D16" s="29" t="s">
        <v>30</v>
      </c>
      <c r="E16" s="30" t="s">
        <v>31</v>
      </c>
      <c r="F16" s="31">
        <v>6500</v>
      </c>
      <c r="G16" s="31"/>
      <c r="H16" s="31">
        <v>2000</v>
      </c>
      <c r="I16" s="32">
        <v>250</v>
      </c>
      <c r="J16" s="31">
        <f t="shared" si="0"/>
        <v>8750</v>
      </c>
      <c r="K16" s="33">
        <f>ROUND(SUM(F16+G16+H16)*14%,2)</f>
        <v>1190</v>
      </c>
      <c r="L16" s="33">
        <f t="shared" si="1"/>
        <v>114.24</v>
      </c>
      <c r="M16" s="33">
        <f t="shared" si="2"/>
        <v>255</v>
      </c>
      <c r="N16" s="32">
        <v>164.27</v>
      </c>
      <c r="O16" s="31">
        <f t="shared" si="3"/>
        <v>1723.51</v>
      </c>
      <c r="P16" s="34">
        <f t="shared" si="4"/>
        <v>7026.49</v>
      </c>
    </row>
    <row r="17" spans="1:16" x14ac:dyDescent="0.25">
      <c r="A17" s="26">
        <v>4</v>
      </c>
      <c r="B17" s="27">
        <v>775400</v>
      </c>
      <c r="C17" s="28" t="s">
        <v>32</v>
      </c>
      <c r="D17" s="29" t="s">
        <v>33</v>
      </c>
      <c r="E17" s="30" t="s">
        <v>34</v>
      </c>
      <c r="F17" s="31">
        <v>5300</v>
      </c>
      <c r="G17" s="31">
        <v>0</v>
      </c>
      <c r="H17" s="31">
        <v>2000</v>
      </c>
      <c r="I17" s="32">
        <v>250</v>
      </c>
      <c r="J17" s="31">
        <f t="shared" si="0"/>
        <v>7550</v>
      </c>
      <c r="K17" s="33">
        <f>ROUND(SUM(F17:H17)*13%,2)</f>
        <v>949</v>
      </c>
      <c r="L17" s="33">
        <f t="shared" si="1"/>
        <v>98.11</v>
      </c>
      <c r="M17" s="33">
        <f t="shared" si="2"/>
        <v>219</v>
      </c>
      <c r="N17" s="32">
        <v>87.45</v>
      </c>
      <c r="O17" s="31">
        <f t="shared" si="3"/>
        <v>1353.56</v>
      </c>
      <c r="P17" s="34">
        <f t="shared" si="4"/>
        <v>6196.4400000000005</v>
      </c>
    </row>
    <row r="18" spans="1:16" ht="21.75" customHeight="1" x14ac:dyDescent="0.25">
      <c r="A18" s="26">
        <v>5</v>
      </c>
      <c r="B18" s="27">
        <v>775404</v>
      </c>
      <c r="C18" s="35" t="s">
        <v>35</v>
      </c>
      <c r="D18" s="29" t="s">
        <v>36</v>
      </c>
      <c r="E18" s="30" t="s">
        <v>37</v>
      </c>
      <c r="F18" s="31">
        <v>3500</v>
      </c>
      <c r="G18" s="31">
        <v>0</v>
      </c>
      <c r="H18" s="31">
        <v>1500</v>
      </c>
      <c r="I18" s="32">
        <v>250</v>
      </c>
      <c r="J18" s="31">
        <f t="shared" si="0"/>
        <v>5250</v>
      </c>
      <c r="K18" s="33">
        <f>ROUND(SUM(F18:H18)*12%,2)</f>
        <v>600</v>
      </c>
      <c r="L18" s="33">
        <f t="shared" si="1"/>
        <v>67.2</v>
      </c>
      <c r="M18" s="33">
        <f t="shared" si="2"/>
        <v>150</v>
      </c>
      <c r="N18" s="32">
        <v>24.4</v>
      </c>
      <c r="O18" s="31">
        <f t="shared" si="3"/>
        <v>841.6</v>
      </c>
      <c r="P18" s="34">
        <f t="shared" si="4"/>
        <v>4408.3999999999996</v>
      </c>
    </row>
    <row r="19" spans="1:16" x14ac:dyDescent="0.25">
      <c r="A19" s="26">
        <v>6</v>
      </c>
      <c r="B19" s="27">
        <v>775403</v>
      </c>
      <c r="C19" s="28" t="s">
        <v>38</v>
      </c>
      <c r="D19" s="29" t="s">
        <v>39</v>
      </c>
      <c r="E19" s="30" t="s">
        <v>40</v>
      </c>
      <c r="F19" s="31">
        <v>3500</v>
      </c>
      <c r="G19" s="31">
        <v>0</v>
      </c>
      <c r="H19" s="31">
        <v>1500</v>
      </c>
      <c r="I19" s="32">
        <v>250</v>
      </c>
      <c r="J19" s="31">
        <f t="shared" si="0"/>
        <v>5250</v>
      </c>
      <c r="K19" s="33">
        <f>ROUND(SUM(F19:H19)*12%,2)</f>
        <v>600</v>
      </c>
      <c r="L19" s="33">
        <f t="shared" si="1"/>
        <v>67.2</v>
      </c>
      <c r="M19" s="33">
        <f t="shared" si="2"/>
        <v>150</v>
      </c>
      <c r="N19" s="32">
        <v>24.4</v>
      </c>
      <c r="O19" s="31">
        <f t="shared" si="3"/>
        <v>841.6</v>
      </c>
      <c r="P19" s="34">
        <f t="shared" si="4"/>
        <v>4408.3999999999996</v>
      </c>
    </row>
    <row r="20" spans="1:16" x14ac:dyDescent="0.25">
      <c r="A20" s="26">
        <v>7</v>
      </c>
      <c r="B20" s="27">
        <v>781020</v>
      </c>
      <c r="C20" s="28" t="s">
        <v>41</v>
      </c>
      <c r="D20" s="29" t="s">
        <v>42</v>
      </c>
      <c r="E20" s="30" t="s">
        <v>43</v>
      </c>
      <c r="F20" s="31">
        <v>3000</v>
      </c>
      <c r="G20" s="31">
        <v>0</v>
      </c>
      <c r="H20" s="31">
        <v>1500</v>
      </c>
      <c r="I20" s="32">
        <v>250</v>
      </c>
      <c r="J20" s="31">
        <f t="shared" si="0"/>
        <v>4750</v>
      </c>
      <c r="K20" s="33">
        <f>ROUND(SUM(F20:H20)*12%,2)</f>
        <v>540</v>
      </c>
      <c r="L20" s="33">
        <f t="shared" si="1"/>
        <v>60.48</v>
      </c>
      <c r="M20" s="33">
        <f t="shared" si="2"/>
        <v>135</v>
      </c>
      <c r="N20" s="32">
        <v>0</v>
      </c>
      <c r="O20" s="31">
        <f t="shared" si="3"/>
        <v>735.48</v>
      </c>
      <c r="P20" s="34">
        <f t="shared" si="4"/>
        <v>4014.52</v>
      </c>
    </row>
    <row r="21" spans="1:16" ht="24" customHeight="1" x14ac:dyDescent="0.25">
      <c r="A21" s="26">
        <v>8</v>
      </c>
      <c r="B21" s="27">
        <v>775405</v>
      </c>
      <c r="C21" s="35" t="s">
        <v>44</v>
      </c>
      <c r="D21" s="29" t="s">
        <v>45</v>
      </c>
      <c r="E21" s="30" t="s">
        <v>46</v>
      </c>
      <c r="F21" s="31">
        <v>3000</v>
      </c>
      <c r="G21" s="31">
        <v>0</v>
      </c>
      <c r="H21" s="31">
        <v>1500</v>
      </c>
      <c r="I21" s="32">
        <v>250</v>
      </c>
      <c r="J21" s="31">
        <f t="shared" si="0"/>
        <v>4750</v>
      </c>
      <c r="K21" s="33">
        <f>ROUND(SUM(F21:H21)*12%,2)</f>
        <v>540</v>
      </c>
      <c r="L21" s="33">
        <f t="shared" si="1"/>
        <v>60.48</v>
      </c>
      <c r="M21" s="33">
        <f t="shared" si="2"/>
        <v>135</v>
      </c>
      <c r="N21" s="32">
        <v>0</v>
      </c>
      <c r="O21" s="31">
        <f t="shared" si="3"/>
        <v>735.48</v>
      </c>
      <c r="P21" s="34">
        <f t="shared" si="4"/>
        <v>4014.52</v>
      </c>
    </row>
    <row r="22" spans="1:16" x14ac:dyDescent="0.25">
      <c r="A22" s="36"/>
      <c r="B22" s="36"/>
      <c r="C22" s="37"/>
      <c r="D22" s="37"/>
      <c r="E22" s="42" t="s">
        <v>47</v>
      </c>
      <c r="F22" s="38">
        <f t="shared" ref="F22:P22" si="5">SUM(F14:F21)</f>
        <v>41700</v>
      </c>
      <c r="G22" s="38">
        <f t="shared" si="5"/>
        <v>0</v>
      </c>
      <c r="H22" s="38">
        <f t="shared" si="5"/>
        <v>14000</v>
      </c>
      <c r="I22" s="38">
        <f t="shared" si="5"/>
        <v>2000</v>
      </c>
      <c r="J22" s="38">
        <f t="shared" si="5"/>
        <v>57700</v>
      </c>
      <c r="K22" s="38">
        <f t="shared" si="5"/>
        <v>7554</v>
      </c>
      <c r="L22" s="38">
        <f t="shared" si="5"/>
        <v>748.61000000000013</v>
      </c>
      <c r="M22" s="38">
        <f t="shared" si="5"/>
        <v>1671</v>
      </c>
      <c r="N22" s="38">
        <f t="shared" si="5"/>
        <v>744.85</v>
      </c>
      <c r="O22" s="38">
        <f t="shared" si="5"/>
        <v>10718.46</v>
      </c>
      <c r="P22" s="38">
        <f t="shared" si="5"/>
        <v>46981.54</v>
      </c>
    </row>
    <row r="23" spans="1:16" x14ac:dyDescent="0.25">
      <c r="A23" s="39"/>
      <c r="B23" s="39"/>
      <c r="C23" s="40"/>
      <c r="D23" s="40"/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</sheetData>
  <mergeCells count="21">
    <mergeCell ref="H11:I11"/>
    <mergeCell ref="F12:F13"/>
    <mergeCell ref="G12:G13"/>
    <mergeCell ref="H12:H13"/>
    <mergeCell ref="I12:I13"/>
    <mergeCell ref="K12:K13"/>
    <mergeCell ref="L12:L13"/>
    <mergeCell ref="M12:M13"/>
    <mergeCell ref="N12:N13"/>
    <mergeCell ref="F10:I10"/>
    <mergeCell ref="J10:J13"/>
    <mergeCell ref="K10:N10"/>
    <mergeCell ref="O10:O13"/>
    <mergeCell ref="P10:P13"/>
    <mergeCell ref="A6:P6"/>
    <mergeCell ref="A9:P9"/>
    <mergeCell ref="A10:A13"/>
    <mergeCell ref="B10:B13"/>
    <mergeCell ref="C10:C13"/>
    <mergeCell ref="D10:D13"/>
    <mergeCell ref="E10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2017-07-31T15:20:07Z</dcterms:created>
  <dcterms:modified xsi:type="dcterms:W3CDTF">2017-07-31T15:21:21Z</dcterms:modified>
</cp:coreProperties>
</file>