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driguez\Desktop\NOMINAS 2017\NOMINA 029\"/>
    </mc:Choice>
  </mc:AlternateContent>
  <bookViews>
    <workbookView xWindow="0" yWindow="0" windowWidth="9420" windowHeight="7455" activeTab="1"/>
  </bookViews>
  <sheets>
    <sheet name="Diciembre-2016 (2)" sheetId="21" r:id="rId1"/>
    <sheet name="MAYO-2017" sheetId="15" r:id="rId2"/>
    <sheet name="Hoja2" sheetId="20" r:id="rId3"/>
    <sheet name="FACTURAS A VENCER FEB-MARZO" sheetId="22" r:id="rId4"/>
  </sheets>
  <definedNames>
    <definedName name="_xlnm._FilterDatabase" localSheetId="0" hidden="1">'Diciembre-2016 (2)'!$A$1:$N$179</definedName>
    <definedName name="_xlnm._FilterDatabase" localSheetId="2" hidden="1">Hoja2!$A$2:$E$131</definedName>
    <definedName name="_xlnm._FilterDatabase" localSheetId="1" hidden="1">'MAYO-2017'!$A$1:$N$186</definedName>
    <definedName name="_xlnm.Print_Area" localSheetId="0">'Diciembre-2016 (2)'!$A$1:$J$177</definedName>
    <definedName name="_xlnm.Print_Area" localSheetId="1">'MAYO-2017'!$A$140:$J$183</definedName>
  </definedNames>
  <calcPr calcId="162913"/>
</workbook>
</file>

<file path=xl/calcChain.xml><?xml version="1.0" encoding="utf-8"?>
<calcChain xmlns="http://schemas.openxmlformats.org/spreadsheetml/2006/main">
  <c r="J48" i="15" l="1"/>
  <c r="J152" i="15" l="1"/>
  <c r="J153" i="15" s="1"/>
  <c r="J49" i="15"/>
  <c r="J136" i="15"/>
  <c r="J118" i="15"/>
  <c r="J102" i="15"/>
  <c r="J94" i="15"/>
  <c r="J67" i="15"/>
  <c r="J137" i="15" l="1"/>
  <c r="J174" i="15"/>
  <c r="J175" i="15" s="1"/>
  <c r="J176" i="15" l="1"/>
  <c r="K117" i="15"/>
  <c r="K8" i="21" l="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7" i="21"/>
  <c r="J169" i="21"/>
  <c r="J168" i="21"/>
  <c r="J146" i="21"/>
  <c r="J131" i="21"/>
  <c r="J147" i="21" s="1"/>
  <c r="J115" i="21"/>
  <c r="J116" i="21" s="1"/>
  <c r="A105" i="21"/>
  <c r="A106" i="21" s="1"/>
  <c r="A107" i="21" s="1"/>
  <c r="A108" i="21" s="1"/>
  <c r="A109" i="21" s="1"/>
  <c r="A110" i="21" s="1"/>
  <c r="A111" i="21" s="1"/>
  <c r="A112" i="21" s="1"/>
  <c r="A113" i="21" s="1"/>
  <c r="A114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04" i="21"/>
  <c r="J97" i="21"/>
  <c r="J96" i="21"/>
  <c r="A92" i="21"/>
  <c r="A93" i="21" s="1"/>
  <c r="A94" i="21" s="1"/>
  <c r="A95" i="21" s="1"/>
  <c r="J89" i="21"/>
  <c r="L59" i="21"/>
  <c r="A58" i="2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J55" i="21"/>
  <c r="A52" i="21"/>
  <c r="A53" i="21" s="1"/>
  <c r="A54" i="21" s="1"/>
  <c r="A50" i="21"/>
  <c r="A51" i="21" s="1"/>
  <c r="A49" i="21"/>
  <c r="J43" i="21"/>
  <c r="J44" i="21" s="1"/>
  <c r="K44" i="21" s="1"/>
  <c r="L4" i="21"/>
  <c r="L3" i="21"/>
  <c r="M3" i="21" s="1"/>
  <c r="K43" i="21" l="1"/>
  <c r="J171" i="21"/>
  <c r="L3" i="15" l="1"/>
  <c r="M3" i="15" s="1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2" i="20"/>
  <c r="L71" i="15" l="1"/>
  <c r="K100" i="15" l="1"/>
  <c r="K136" i="15"/>
  <c r="K39" i="15" l="1"/>
  <c r="K20" i="15" l="1"/>
</calcChain>
</file>

<file path=xl/sharedStrings.xml><?xml version="1.0" encoding="utf-8"?>
<sst xmlns="http://schemas.openxmlformats.org/spreadsheetml/2006/main" count="2908" uniqueCount="1039">
  <si>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</si>
  <si>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</si>
  <si>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</si>
  <si>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</si>
  <si>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</si>
  <si>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</si>
  <si>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</si>
  <si>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</si>
  <si>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Técnico en Transportes</t>
  </si>
  <si>
    <t>Mateo Porfirio Hernández Aj</t>
  </si>
  <si>
    <t>Asesoría Jurídica</t>
  </si>
  <si>
    <t>Ordenamiento Territorial</t>
  </si>
  <si>
    <t>Alejandro Felipe Arroyo Gil</t>
  </si>
  <si>
    <t>Técnico Auxiliar de Campo</t>
  </si>
  <si>
    <t>Gerardo Macolás Marroquín</t>
  </si>
  <si>
    <t>José María Solís Cajas</t>
  </si>
  <si>
    <t>Erik Leonel Quixaj Ortiz</t>
  </si>
  <si>
    <t>Técnico en Limpieza del Lago</t>
  </si>
  <si>
    <t>Salvador Enrique Guerra Rosales</t>
  </si>
  <si>
    <t>Técnico Auxiliar de División</t>
  </si>
  <si>
    <t>Desechos Sólidos</t>
  </si>
  <si>
    <t>Educación Ambiental</t>
  </si>
  <si>
    <t>Gladis María Elena Elizondo Contreras</t>
  </si>
  <si>
    <t>Melanie Fraatz Mayorga</t>
  </si>
  <si>
    <t>Lotty Marielba Reyes Aguilar</t>
  </si>
  <si>
    <t>Claudia Aracely Herrera Godoy</t>
  </si>
  <si>
    <t>Mario Magdiel Pérez Quiroa</t>
  </si>
  <si>
    <t>Desechos Líquidos</t>
  </si>
  <si>
    <t>Byron Danilo Albizures Morales</t>
  </si>
  <si>
    <t>Rigoberto Hernández Morales</t>
  </si>
  <si>
    <t>Williams Roberto Urizar</t>
  </si>
  <si>
    <t>Alexis Rodolfo Gonzáles Avila</t>
  </si>
  <si>
    <t>Juan Luis Hernández Hernández</t>
  </si>
  <si>
    <t>Juan José Rodas Rivas</t>
  </si>
  <si>
    <t>Evaluación y Seguimiento</t>
  </si>
  <si>
    <t>Comunicación Social</t>
  </si>
  <si>
    <t>Forestal</t>
  </si>
  <si>
    <t>José Joaquín Peralta Morales</t>
  </si>
  <si>
    <t>Neri Antonio Hernández Osorio</t>
  </si>
  <si>
    <t>Ovidio Lizandro Alburez Martínez</t>
  </si>
  <si>
    <t>Inocente Byron Pineda Dionicio</t>
  </si>
  <si>
    <t>Rafael Rodríguez López</t>
  </si>
  <si>
    <t>Control Ambiental</t>
  </si>
  <si>
    <t>Julio Roberto Juárez Pernillo</t>
  </si>
  <si>
    <t>Relaciones Interinstitucionales</t>
  </si>
  <si>
    <t>Elaboró:</t>
  </si>
  <si>
    <t>Revisó:</t>
  </si>
  <si>
    <t>Vo.Bo.</t>
  </si>
  <si>
    <t>Director Ejecutivo</t>
  </si>
  <si>
    <t>AMSA</t>
  </si>
  <si>
    <t>Elfego Castellanos Gutiérrez</t>
  </si>
  <si>
    <t>Fabiola Noemí Ramírez Colindres</t>
  </si>
  <si>
    <t>Rolando Álvarez López</t>
  </si>
  <si>
    <t>Administrativo Financiero</t>
  </si>
  <si>
    <t>DIRECCIÓN Y COORDINACIÓN</t>
  </si>
  <si>
    <t>Elizabeth Joanna Girón Brincker</t>
  </si>
  <si>
    <t>Carolt Irene Enriquez Albizures</t>
  </si>
  <si>
    <t>Carlos Augusto Secaida Hernández</t>
  </si>
  <si>
    <t xml:space="preserve">TOTAL ORDENAMIENTO TERRITORIAL </t>
  </si>
  <si>
    <t xml:space="preserve">TOTAL DESECHOS SÓLIDOS </t>
  </si>
  <si>
    <t>TOTAL EDUCACIÓN AMBIENTAL</t>
  </si>
  <si>
    <t>TOTAL CONTROL AMBIENTAL</t>
  </si>
  <si>
    <t>Juan Antonio Hernández Barrientos</t>
  </si>
  <si>
    <t>Técnico de División</t>
  </si>
  <si>
    <t>Técnica en Proyectos</t>
  </si>
  <si>
    <t>Profesional en Control de Metales</t>
  </si>
  <si>
    <t>Sergio David Miranda Ochaeta</t>
  </si>
  <si>
    <t>Damaris Jocabed Barrios Rivera</t>
  </si>
  <si>
    <t>Lourdes del Carmen Ponciano Ardón</t>
  </si>
  <si>
    <t>Jorge Eduardo López Ramírez</t>
  </si>
  <si>
    <t>Samuel Acabal Ajbac</t>
  </si>
  <si>
    <t>Julio Rodolfo Nixón García Ramírez</t>
  </si>
  <si>
    <t>William Efraín León Ortíz</t>
  </si>
  <si>
    <t>Técnica de División</t>
  </si>
  <si>
    <t>RECOLECCIÓN, TRATAMIENTO, DISPOSICIÓN FINAL Y CONTROL DE LOS DESECHOS LÍQUIDOS Y SÓLIDOS DE LA CUENCA</t>
  </si>
  <si>
    <t>TOTAL ACTIVIDAD 002</t>
  </si>
  <si>
    <t>TOTAL ACTIVIDAD 003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</si>
  <si>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</si>
  <si>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</si>
  <si>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</si>
  <si>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</si>
  <si>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</si>
  <si>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TOTAL MANTENIMIENTO Y LIMPIEZA DEL LAGO</t>
  </si>
  <si>
    <t>Técnica de Dirección</t>
  </si>
  <si>
    <t>Técnica en Educación Ambiental</t>
  </si>
  <si>
    <t>Técnico en Educación Ambiental</t>
  </si>
  <si>
    <t>Profesional en Trabajo Social</t>
  </si>
  <si>
    <t>Domingo Sánchez Alonzo</t>
  </si>
  <si>
    <t>Sixto Emmanuel Hernández Hernández</t>
  </si>
  <si>
    <t>Adan Crispín</t>
  </si>
  <si>
    <t>Fredy Leonidas Domínguez Ortiz</t>
  </si>
  <si>
    <t>Jefe Administrativo Financiero</t>
  </si>
  <si>
    <t>NIT</t>
  </si>
  <si>
    <t>FACTURA</t>
  </si>
  <si>
    <t>ISR</t>
  </si>
  <si>
    <t>Jonnathan René Pernillo Salazar</t>
  </si>
  <si>
    <t>46923462</t>
  </si>
  <si>
    <t>Encargado de Nómina</t>
  </si>
  <si>
    <t>Vilmer Antonio Jimenez Choma</t>
  </si>
  <si>
    <t>Gabriel de Jesús Morales Pineda</t>
  </si>
  <si>
    <t>TOTAL CONSERVACIÓN Y REFORESTACIÓN DE SUELO Y AGUA</t>
  </si>
  <si>
    <t>PEQUEÑO</t>
  </si>
  <si>
    <t>Rodolfo Enrique Dávila Morales</t>
  </si>
  <si>
    <t xml:space="preserve"> -TOTAL  RENGLÓN 029-</t>
  </si>
  <si>
    <t>NO VENCE</t>
  </si>
  <si>
    <t>faltan</t>
  </si>
  <si>
    <t>van</t>
  </si>
  <si>
    <t>155- Rene morales</t>
  </si>
  <si>
    <t>Sthefany Ludivina Fuentes</t>
  </si>
  <si>
    <t>Profesional en procesos de Mantenimiento del Lago</t>
  </si>
  <si>
    <t>Wilber Celestino Gonzalez Guerra</t>
  </si>
  <si>
    <t>Alfredo Leonardo Bamaca</t>
  </si>
  <si>
    <t>Napoleon Canahui Pop</t>
  </si>
  <si>
    <t>Filiberto Antonio Pinto</t>
  </si>
  <si>
    <t>Vicente Orlando Escobar Estupe</t>
  </si>
  <si>
    <t>MYNOR 161</t>
  </si>
  <si>
    <t>Esvin Daniel Ramirez Pineda</t>
  </si>
  <si>
    <t>Rudy Manolo Monroy Higueros</t>
  </si>
  <si>
    <t>Profesional de División</t>
  </si>
  <si>
    <t>Carlos Humberto Arizandieta Cabrera</t>
  </si>
  <si>
    <t>Edie Stuardo García Velásquez</t>
  </si>
  <si>
    <t>Bernardino Alistún Cachín</t>
  </si>
  <si>
    <t>Alber Asael Godínez Hernández</t>
  </si>
  <si>
    <t>Profesional</t>
  </si>
  <si>
    <t>142-RODOLFO</t>
  </si>
  <si>
    <t>Loida Rebeca Vásquez Zuleta</t>
  </si>
  <si>
    <t>AUTORIDAD PARA EL MANEJO SUSTENTABLE DE LA CUENCA Y DEL LAGO DE AMATITLÁN
NOMINA MENSUAL DEL RENGLÓN 029 "OTRAS REMUNERACIONES DE PERSONAL TEMPORAL"</t>
  </si>
  <si>
    <t>Felipe Aroldo de León Guzmán</t>
  </si>
  <si>
    <t>Luis Lopez Perez</t>
  </si>
  <si>
    <t>Mantenimiento y Limpieza del Lago</t>
  </si>
  <si>
    <t>CAPACITACIÓN Y SENSIBILIZACIÓN AMBIENTAL</t>
  </si>
  <si>
    <t>Estuardo Randolfo Gutiérrez Cruz</t>
  </si>
  <si>
    <t>Jefry Antonio Paiz Díaz</t>
  </si>
  <si>
    <t>RÉGIMEN</t>
  </si>
  <si>
    <t>Domingo Antonio Martinez Vásquez</t>
  </si>
  <si>
    <t>María José Ceballos López</t>
  </si>
  <si>
    <t>Técnica en Recursos Humanos</t>
  </si>
  <si>
    <t>Profesional en Planificación</t>
  </si>
  <si>
    <t>Técnico en Transporte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</si>
  <si>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</si>
  <si>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</si>
  <si>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</si>
  <si>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11130016-219-00-33-00-000-003-000-029-0115-11-0000-0000</t>
  </si>
  <si>
    <t>11130016-219-00-33-00-000-002-000-029-0115-11-0000-0000</t>
  </si>
  <si>
    <t>FECHA 
CONTRATO</t>
  </si>
  <si>
    <t>TOTAL ACTIVIDAD 001</t>
  </si>
  <si>
    <t>TOTAL DESECHOS LÍQUIDOS</t>
  </si>
  <si>
    <t>TOTAL DIRECCIÓN Y COORDINACIÓN</t>
  </si>
  <si>
    <t>Ing. Oscar Amed Juárez Sosa</t>
  </si>
  <si>
    <t>01-2016-029-AMSA</t>
  </si>
  <si>
    <t>23/02/2016</t>
  </si>
  <si>
    <t>01/03/2016 al 31/12/2016</t>
  </si>
  <si>
    <t>Jorge Mario Santos Arana</t>
  </si>
  <si>
    <t>Asesor de la Dirección Ejecutiva</t>
  </si>
  <si>
    <t>Victor Anibal Lopez Aquino</t>
  </si>
  <si>
    <t>15-2016-029-AMSA</t>
  </si>
  <si>
    <t>01/04/2016 al 31/12/2016</t>
  </si>
  <si>
    <t>16-2016-029-AMSA</t>
  </si>
  <si>
    <t>18-2016-029-AMSA</t>
  </si>
  <si>
    <t>Claudia Maribel Duran Rosales</t>
  </si>
  <si>
    <t>19-2016-029-AMSA</t>
  </si>
  <si>
    <t>Norma Oralia Muñoz García</t>
  </si>
  <si>
    <t>Técnica Auxiliar de Dirección</t>
  </si>
  <si>
    <t>20-2016-029-AMSA</t>
  </si>
  <si>
    <t>Marian Andrea Tambito de León</t>
  </si>
  <si>
    <t>Técnica Auxiliar de Recursos Humanos</t>
  </si>
  <si>
    <t>21-2016-029-AMSA</t>
  </si>
  <si>
    <t>Marta María Romero Calderón</t>
  </si>
  <si>
    <t>23-2016-029-AMSA</t>
  </si>
  <si>
    <t>Erick Rigoberto Balcárcel García</t>
  </si>
  <si>
    <t>Profesional en Comunicación Social</t>
  </si>
  <si>
    <t>25-2016-029-AMSA</t>
  </si>
  <si>
    <t>Julio Alberto Dieguez Morales</t>
  </si>
  <si>
    <t>31-2016-029-AMSA</t>
  </si>
  <si>
    <t>Técnica Recepcionista</t>
  </si>
  <si>
    <t>Marlon Wilfredo Alonzo Urizar</t>
  </si>
  <si>
    <t>98-2016-029-AMSA</t>
  </si>
  <si>
    <t>Hugo Ronaldo Gutiérrez Ramírez</t>
  </si>
  <si>
    <t>99-2016-029-AMSA</t>
  </si>
  <si>
    <t>Gustavo Adolfo Méndez García</t>
  </si>
  <si>
    <t>100-2016-029-AMSA</t>
  </si>
  <si>
    <t>04/04/2016 al 31/12/2016</t>
  </si>
  <si>
    <t>Farah Katina Aquino Díaz</t>
  </si>
  <si>
    <t>101-2016-029-AMSA</t>
  </si>
  <si>
    <t>Walter Antonio Hernandez Meyer</t>
  </si>
  <si>
    <t>102-2016-029-AMSA</t>
  </si>
  <si>
    <t>Joel Abraham Chanchavac Juárez</t>
  </si>
  <si>
    <t>103-2016-029-AMSA</t>
  </si>
  <si>
    <t>Karin Mariel Zúñiga Solórzano</t>
  </si>
  <si>
    <t>105-2016-029-AMSA</t>
  </si>
  <si>
    <t>Luz Esmérita López del Aguila</t>
  </si>
  <si>
    <t>106-2016-029-AMSA</t>
  </si>
  <si>
    <t>107-2016-029-AMSA</t>
  </si>
  <si>
    <t>Edwin Alexis Canteros Archila</t>
  </si>
  <si>
    <t>108-2016-029-AMSA</t>
  </si>
  <si>
    <t>Yoselyn Mercedes González Roblero</t>
  </si>
  <si>
    <t>109-2016-029-AMSA</t>
  </si>
  <si>
    <t>Carlos Humberto Villalta Aguilar</t>
  </si>
  <si>
    <t>13-2016-029-AMSA</t>
  </si>
  <si>
    <t>10/03/2016</t>
  </si>
  <si>
    <t>Patricia Lilibeth Vásquez Orozco</t>
  </si>
  <si>
    <t>Auditoria Interna</t>
  </si>
  <si>
    <t>Técnico Auxiliar de Auditoria</t>
  </si>
  <si>
    <t>Juan Pablo Hernández Gálvez</t>
  </si>
  <si>
    <t>14-2016-029-AMSA</t>
  </si>
  <si>
    <t>17-2016-029-AMSA</t>
  </si>
  <si>
    <t>Recursos Humanos</t>
  </si>
  <si>
    <t>27-2016-029-AMSA</t>
  </si>
  <si>
    <t>Técnico en Mantenimiento</t>
  </si>
  <si>
    <t>28-2016-029-AMSA</t>
  </si>
  <si>
    <t>30-2016-029-AMSA</t>
  </si>
  <si>
    <t>Andrea Alejandra de los Angeles Rodríguez Martínez</t>
  </si>
  <si>
    <t>32-2016-029-AMSA</t>
  </si>
  <si>
    <t>34-2016-029-AMSA</t>
  </si>
  <si>
    <t>36-2016-029-AMSA</t>
  </si>
  <si>
    <t>35-2016-029-AMSA</t>
  </si>
  <si>
    <t>37-2016-029-AMSA</t>
  </si>
  <si>
    <t>38-2016-029-AMSA</t>
  </si>
  <si>
    <t>39-2016-029-AMSA</t>
  </si>
  <si>
    <t>40-2016-029-AMSA</t>
  </si>
  <si>
    <t>45-2016-029-AMSA</t>
  </si>
  <si>
    <t>46-2016-029-AMSA</t>
  </si>
  <si>
    <t>47-2016-029-AMSA</t>
  </si>
  <si>
    <t>48-2016-029-AMSA</t>
  </si>
  <si>
    <t>50-2016-029-AMSA</t>
  </si>
  <si>
    <t>51-2016-029-AMSA</t>
  </si>
  <si>
    <t>68-2016-029-AMSA</t>
  </si>
  <si>
    <t>15/03/2016</t>
  </si>
  <si>
    <t>69-2016-029-AMSA</t>
  </si>
  <si>
    <t>70-2016-029-AMSA</t>
  </si>
  <si>
    <t>71-2016-029-AMSA</t>
  </si>
  <si>
    <t>74-2016-029-AMSA</t>
  </si>
  <si>
    <t>75-2016-029-AMSA</t>
  </si>
  <si>
    <t>76-2016-029-AMSA</t>
  </si>
  <si>
    <t>77-2016-029-AMSA</t>
  </si>
  <si>
    <t>78-2016-029-AMSA</t>
  </si>
  <si>
    <t>79-2016-029-AMSA</t>
  </si>
  <si>
    <t>80-2016-029-AMSA</t>
  </si>
  <si>
    <t>81-2016-029-AMSA</t>
  </si>
  <si>
    <t>82-2016-029-AMSA</t>
  </si>
  <si>
    <t>93-2016-029-AMSA</t>
  </si>
  <si>
    <t>94-2016-029-AMSA</t>
  </si>
  <si>
    <t>95-2016-029-AMSA</t>
  </si>
  <si>
    <t>96-2016-029-AMSA</t>
  </si>
  <si>
    <t>97-2016-029-AMSA</t>
  </si>
  <si>
    <t>91-2016-029-AMSA</t>
  </si>
  <si>
    <t>92-2016-029-AMSA</t>
  </si>
  <si>
    <t>90-2016-029-AMSA</t>
  </si>
  <si>
    <t>85-2016-029-AMSA</t>
  </si>
  <si>
    <t>86-2016-029-AMSA</t>
  </si>
  <si>
    <t>88-2016-029-AMSA</t>
  </si>
  <si>
    <t>89-2016-029-AMSA</t>
  </si>
  <si>
    <t>21/03/2016</t>
  </si>
  <si>
    <t>Hugo Bernabe Mejia Anton</t>
  </si>
  <si>
    <t>53-2016-029-AMSA</t>
  </si>
  <si>
    <t>54-2016-029-AMSA</t>
  </si>
  <si>
    <t>55-2016-029-AMSA</t>
  </si>
  <si>
    <t>56-2016-029-AMSA</t>
  </si>
  <si>
    <t>57-2016-029-AMSA</t>
  </si>
  <si>
    <t>58-2016-029-AMSA</t>
  </si>
  <si>
    <t>59-2016-029-AMSA</t>
  </si>
  <si>
    <t>60-2016-029-AMSA</t>
  </si>
  <si>
    <t>61-2016-029-AMSA</t>
  </si>
  <si>
    <t>62-2016-029-AMSA</t>
  </si>
  <si>
    <t>63-2016-029-AMSA</t>
  </si>
  <si>
    <t>64-2016-029-AMSA</t>
  </si>
  <si>
    <t>65-2016-029-AMSA</t>
  </si>
  <si>
    <t>66-2016-029-AMSA</t>
  </si>
  <si>
    <t>Asesora Jurídica</t>
  </si>
  <si>
    <t>30/03/2016</t>
  </si>
  <si>
    <t>Técnico en Desechos Sólidos</t>
  </si>
  <si>
    <t>Técnica en Diseño</t>
  </si>
  <si>
    <t>Técnico en Topografía</t>
  </si>
  <si>
    <t>111-2016-029-AMSA</t>
  </si>
  <si>
    <t>18/04/2016 al 31/12/2016</t>
  </si>
  <si>
    <t>Oscar Enrique Juárez Rodríguez</t>
  </si>
  <si>
    <t>Técnico  de  División</t>
  </si>
  <si>
    <t>13/04/2016</t>
  </si>
  <si>
    <t>Ana Mercedes Ordoñez de Flores</t>
  </si>
  <si>
    <t>113-2016-029-AMSA</t>
  </si>
  <si>
    <t>114-2016-029-AMSA</t>
  </si>
  <si>
    <t>Carmen Sofia Mérida Schaad</t>
  </si>
  <si>
    <t>115-2016-029-AMSA</t>
  </si>
  <si>
    <t>117-2016-029-AMSA</t>
  </si>
  <si>
    <t>118-2016-029-AMSA</t>
  </si>
  <si>
    <t>119-2016-029-AMSA</t>
  </si>
  <si>
    <t>120-2016-029-AMSA</t>
  </si>
  <si>
    <t>Betzaida Isabel Cabrera Gamero</t>
  </si>
  <si>
    <t>Billy Joel Fernández Guevara</t>
  </si>
  <si>
    <t>Héctor Vásquez Gómez</t>
  </si>
  <si>
    <t>Jonatan Iván Avila Hernández</t>
  </si>
  <si>
    <t>43-2016-029-AMSA</t>
  </si>
  <si>
    <t>Wendy Carolina Martinez Murga</t>
  </si>
  <si>
    <t>Técnica en Área Social</t>
  </si>
  <si>
    <t>Sujeto Pagos trimestrales</t>
  </si>
  <si>
    <t>Profesional en Asuntos Jurídicos</t>
  </si>
  <si>
    <t>104-2016-029-AMSA</t>
  </si>
  <si>
    <t>Abner Eliú Trujillo Barrios</t>
  </si>
  <si>
    <t>Técnico en Informática</t>
  </si>
  <si>
    <t xml:space="preserve"> </t>
  </si>
  <si>
    <t>16/05/2016 al 31/12/2016</t>
  </si>
  <si>
    <t>110-2016-029-AMSA</t>
  </si>
  <si>
    <t>05/04/2016</t>
  </si>
  <si>
    <t>Lilian Suyapa Moreno Mejía</t>
  </si>
  <si>
    <t>2502910K</t>
  </si>
  <si>
    <t>Técnica Asesora</t>
  </si>
  <si>
    <t>09/05/2016</t>
  </si>
  <si>
    <t>PAGOS TRIMESTRALES</t>
  </si>
  <si>
    <t>124-2016-029-AMSA</t>
  </si>
  <si>
    <t>Raúl Alfredo Vicente González</t>
  </si>
  <si>
    <t>125-2016-029-AMSA</t>
  </si>
  <si>
    <t>Rodolfo Antonio Hernandez Rosales</t>
  </si>
  <si>
    <t>126-2016-029-AMSA</t>
  </si>
  <si>
    <t>Québrin Humberto Romero Chinchilla</t>
  </si>
  <si>
    <t>Fidencio Monge Pérez</t>
  </si>
  <si>
    <t>133-2016-029-AMSA</t>
  </si>
  <si>
    <t>02/06/2016 al 31/12/2016</t>
  </si>
  <si>
    <t>132-2016-029-AMSA</t>
  </si>
  <si>
    <t>16/05/2016</t>
  </si>
  <si>
    <t>129-2016-029-AMSA</t>
  </si>
  <si>
    <t>19/05/2016</t>
  </si>
  <si>
    <t>01/01/2016 al 31/12/2016</t>
  </si>
  <si>
    <t>Saraí Pedro Peláez</t>
  </si>
  <si>
    <t>130-2016-029-AMSA</t>
  </si>
  <si>
    <t>Jorge Anibal Chacón Orozco</t>
  </si>
  <si>
    <t>131-2016-029-AMSA</t>
  </si>
  <si>
    <t>Basilio Ordoñez Lares</t>
  </si>
  <si>
    <t>Técnica Forestal</t>
  </si>
  <si>
    <t>Ana Lucía Estrada Hernández</t>
  </si>
  <si>
    <t>135-2016-029-AMSA</t>
  </si>
  <si>
    <t>06/06/2016 al 31/12/2016</t>
  </si>
  <si>
    <t>136-2016-029-AMSA</t>
  </si>
  <si>
    <t>20/06/2016 al 31/12/2016</t>
  </si>
  <si>
    <t>Miguel Oswaldo Figueroa Rodriguez</t>
  </si>
  <si>
    <t>Subdirección Ejecutiva</t>
  </si>
  <si>
    <t>Técnico en Proyectos</t>
  </si>
  <si>
    <t>06/06/2016</t>
  </si>
  <si>
    <t>01/06/2016 al 31/12/2016</t>
  </si>
  <si>
    <t>Sergio Hernan Poitán</t>
  </si>
  <si>
    <t>Asesor Legal Administrativo</t>
  </si>
  <si>
    <t>149-2016-029-AMSA</t>
  </si>
  <si>
    <t>06/07/2016</t>
  </si>
  <si>
    <t>11/07/2016 al 31/12/2016</t>
  </si>
  <si>
    <t>Roberto Leonel Gonzalez Miguel</t>
  </si>
  <si>
    <t>148-2016-029-AMSA</t>
  </si>
  <si>
    <t>Luis Gerardo Murga Barrios</t>
  </si>
  <si>
    <t>147-2016-029-AMSA</t>
  </si>
  <si>
    <t>Gunther Obed Cruz Camey</t>
  </si>
  <si>
    <t>Técnico en Atención Institucional</t>
  </si>
  <si>
    <t>145-2016-029-AMSA</t>
  </si>
  <si>
    <t>Yeimy Daleicy Rodriguez Gonzalez</t>
  </si>
  <si>
    <t>Técnica en Levantamiento de Datos</t>
  </si>
  <si>
    <t>143-2016-029-AMSA</t>
  </si>
  <si>
    <t>Joaquin Martinez Escobar</t>
  </si>
  <si>
    <t>Técnico en Levantamiento de Datos</t>
  </si>
  <si>
    <t>Héctor Adilio Nufio Reyes</t>
  </si>
  <si>
    <t>Juan Alberto Hernández Hernández</t>
  </si>
  <si>
    <t>Asesor Financiero</t>
  </si>
  <si>
    <t>150-2016-029-AMSA</t>
  </si>
  <si>
    <t>01/08/2016</t>
  </si>
  <si>
    <t>10/08/2016 al 31/12/2016</t>
  </si>
  <si>
    <t>María Alicia Toledo Lemus</t>
  </si>
  <si>
    <t>151-2016-029-AMSA</t>
  </si>
  <si>
    <t>Profesional en Análisis</t>
  </si>
  <si>
    <t>142-2016-029-AMSA</t>
  </si>
  <si>
    <t>Administrativo Financiero (Informática)</t>
  </si>
  <si>
    <t>167-2016-029-AMSA</t>
  </si>
  <si>
    <t>14/09/2016</t>
  </si>
  <si>
    <t>19/09/2016 al 31/12/2016</t>
  </si>
  <si>
    <t>Carlos Eduardo Aroche Reyes</t>
  </si>
  <si>
    <t>168-2016-029-AMSA</t>
  </si>
  <si>
    <t>José René Pineda Alvarenga</t>
  </si>
  <si>
    <t>169-2016-029-AMSA</t>
  </si>
  <si>
    <t>Karla Sucely Zamora Marroquín</t>
  </si>
  <si>
    <t>Técnica Auxiliar de División</t>
  </si>
  <si>
    <t>152-2016-029-AMSA</t>
  </si>
  <si>
    <t>154-2016-029-AMSA</t>
  </si>
  <si>
    <t>157-2016-029-AMSA</t>
  </si>
  <si>
    <t>Oscar Aníbal Rivera Yong</t>
  </si>
  <si>
    <t>Técnico de Asesoría Jurídica</t>
  </si>
  <si>
    <t>162-2016-029-AMSA</t>
  </si>
  <si>
    <t>Jaime Alexander Ramírez Ramírez</t>
  </si>
  <si>
    <t>Técnico de División de la Asesoría Jurídica</t>
  </si>
  <si>
    <t>163-2016-029-AMSA</t>
  </si>
  <si>
    <t>Nicolás Canto Ordoñez</t>
  </si>
  <si>
    <t xml:space="preserve">Técnico en Transportes </t>
  </si>
  <si>
    <t>158-2016-029-AMSA</t>
  </si>
  <si>
    <t>165-2016-029-AMSA</t>
  </si>
  <si>
    <t>Julio Haroldo Garcia Hernández</t>
  </si>
  <si>
    <t>Mynor Rocael Natareno Gómez</t>
  </si>
  <si>
    <t>161-2016-029-AMSA</t>
  </si>
  <si>
    <t>Técnico en Transporte y Mantenimiento</t>
  </si>
  <si>
    <t>89733983</t>
  </si>
  <si>
    <t>160-2016-029-AMSA</t>
  </si>
  <si>
    <t>José Rafael García Méndez</t>
  </si>
  <si>
    <t>Técnico en Comunicación Social</t>
  </si>
  <si>
    <t>159-2016-029-AMSA</t>
  </si>
  <si>
    <t>Gabriela del Rosario Revolorio Lara</t>
  </si>
  <si>
    <t>Técnica en Medicina</t>
  </si>
  <si>
    <t>153-2016-029-AMSA</t>
  </si>
  <si>
    <t>Hugo Alfonso Pacaja Meyer</t>
  </si>
  <si>
    <t>Profesional en Proyectos</t>
  </si>
  <si>
    <t>156-2016-029-AMSA</t>
  </si>
  <si>
    <t xml:space="preserve">Heidy Jeanneth Alvarado Camero </t>
  </si>
  <si>
    <t>155-2016-029-AMSA</t>
  </si>
  <si>
    <t xml:space="preserve">LUIS ALBERTO </t>
  </si>
  <si>
    <t>166-2016-029-AMSA</t>
  </si>
  <si>
    <t>Elena María Reyes Solares</t>
  </si>
  <si>
    <t>Técnica en Análisis</t>
  </si>
  <si>
    <t>B-11</t>
  </si>
  <si>
    <t>A-63</t>
  </si>
  <si>
    <t>C-10</t>
  </si>
  <si>
    <t>A-5</t>
  </si>
  <si>
    <t>B-4</t>
  </si>
  <si>
    <t>A-8</t>
  </si>
  <si>
    <t>A-4</t>
  </si>
  <si>
    <t>A-32</t>
  </si>
  <si>
    <t>B-63</t>
  </si>
  <si>
    <t>A-59</t>
  </si>
  <si>
    <t>A-3</t>
  </si>
  <si>
    <t>A-11</t>
  </si>
  <si>
    <t>A-9</t>
  </si>
  <si>
    <t>A-58</t>
  </si>
  <si>
    <t>B-66</t>
  </si>
  <si>
    <t>15/11/2016 al 31/12/2016</t>
  </si>
  <si>
    <t>José Anibal Oliva Ortiz</t>
  </si>
  <si>
    <t>10/11/2016</t>
  </si>
  <si>
    <t>171-2016-029-AMSA</t>
  </si>
  <si>
    <t>14/11/2016</t>
  </si>
  <si>
    <t>172-2016-029-AMSA</t>
  </si>
  <si>
    <t>Mario Estuardo Baltazar Miranda</t>
  </si>
  <si>
    <t>170-2016-029-AMSA</t>
  </si>
  <si>
    <t>18/10/2016</t>
  </si>
  <si>
    <t>24/10/2016 al 31/12/2016</t>
  </si>
  <si>
    <t>Dulce Anahí Rodríguez Sanjay</t>
  </si>
  <si>
    <t>28525</t>
  </si>
  <si>
    <t>24584029</t>
  </si>
  <si>
    <t>C</t>
  </si>
  <si>
    <t>6627889</t>
  </si>
  <si>
    <t>A</t>
  </si>
  <si>
    <t>47433728</t>
  </si>
  <si>
    <t>40328252</t>
  </si>
  <si>
    <t>104-2016-029-AMSA.</t>
  </si>
  <si>
    <t>60990996</t>
  </si>
  <si>
    <t>55111475</t>
  </si>
  <si>
    <t>41864077</t>
  </si>
  <si>
    <t>85457167</t>
  </si>
  <si>
    <t>90082478</t>
  </si>
  <si>
    <t>109-2016-029-AMSA.</t>
  </si>
  <si>
    <t>67151698</t>
  </si>
  <si>
    <t>111-2016-029-AMSA.</t>
  </si>
  <si>
    <t>84272538</t>
  </si>
  <si>
    <t>113-2016-029-AMSA.</t>
  </si>
  <si>
    <t>41524829</t>
  </si>
  <si>
    <t>80462421</t>
  </si>
  <si>
    <t>78013763</t>
  </si>
  <si>
    <t>33415862</t>
  </si>
  <si>
    <t>41151186</t>
  </si>
  <si>
    <t>93035845</t>
  </si>
  <si>
    <t>37175890</t>
  </si>
  <si>
    <t>3226956</t>
  </si>
  <si>
    <t>62215434</t>
  </si>
  <si>
    <t>26878380</t>
  </si>
  <si>
    <t>6408915</t>
  </si>
  <si>
    <t>52145263</t>
  </si>
  <si>
    <t>18094031</t>
  </si>
  <si>
    <t>B1</t>
  </si>
  <si>
    <t>18409466</t>
  </si>
  <si>
    <t>A1</t>
  </si>
  <si>
    <t>133-2016-029-amsa</t>
  </si>
  <si>
    <t>74296760</t>
  </si>
  <si>
    <t>74960997</t>
  </si>
  <si>
    <t>26753405</t>
  </si>
  <si>
    <t>63181045</t>
  </si>
  <si>
    <t>B</t>
  </si>
  <si>
    <t>9930825</t>
  </si>
  <si>
    <t>A2</t>
  </si>
  <si>
    <t>7440758</t>
  </si>
  <si>
    <t>69039593</t>
  </si>
  <si>
    <t>77648064</t>
  </si>
  <si>
    <t>26431610</t>
  </si>
  <si>
    <t>7053819</t>
  </si>
  <si>
    <t>916471</t>
  </si>
  <si>
    <t>70793921</t>
  </si>
  <si>
    <t>11913444</t>
  </si>
  <si>
    <t>12319570</t>
  </si>
  <si>
    <t>7507372</t>
  </si>
  <si>
    <t>23234741</t>
  </si>
  <si>
    <t>38484943</t>
  </si>
  <si>
    <t>43171427</t>
  </si>
  <si>
    <t>66339200</t>
  </si>
  <si>
    <t>82311196</t>
  </si>
  <si>
    <t>49160141</t>
  </si>
  <si>
    <t>25192914</t>
  </si>
  <si>
    <t>12159743</t>
  </si>
  <si>
    <t>79392008</t>
  </si>
  <si>
    <t>7334060</t>
  </si>
  <si>
    <t>27484734</t>
  </si>
  <si>
    <t>48000728</t>
  </si>
  <si>
    <t>28240847</t>
  </si>
  <si>
    <t>93752490</t>
  </si>
  <si>
    <t>91456436</t>
  </si>
  <si>
    <t>65879279</t>
  </si>
  <si>
    <t>18395643</t>
  </si>
  <si>
    <t>18550665</t>
  </si>
  <si>
    <t>94752176</t>
  </si>
  <si>
    <t>54125820</t>
  </si>
  <si>
    <t>84385936</t>
  </si>
  <si>
    <t>68674511</t>
  </si>
  <si>
    <t>36039551</t>
  </si>
  <si>
    <t>35577312</t>
  </si>
  <si>
    <t>4928954</t>
  </si>
  <si>
    <t>76941132</t>
  </si>
  <si>
    <t>54012996</t>
  </si>
  <si>
    <t>3663868</t>
  </si>
  <si>
    <t>85519162</t>
  </si>
  <si>
    <t>40309975</t>
  </si>
  <si>
    <t>31586201</t>
  </si>
  <si>
    <t>51591553</t>
  </si>
  <si>
    <t>29569494</t>
  </si>
  <si>
    <t>78720362</t>
  </si>
  <si>
    <t>63328380</t>
  </si>
  <si>
    <t>78745152</t>
  </si>
  <si>
    <t>17697263</t>
  </si>
  <si>
    <t>43-2016-029-AMSA.</t>
  </si>
  <si>
    <t>12094277</t>
  </si>
  <si>
    <t>56123906</t>
  </si>
  <si>
    <t>48165506</t>
  </si>
  <si>
    <t>41500016</t>
  </si>
  <si>
    <t>50414623</t>
  </si>
  <si>
    <t>90301242</t>
  </si>
  <si>
    <t>17640040</t>
  </si>
  <si>
    <t>50469533</t>
  </si>
  <si>
    <t>72483393</t>
  </si>
  <si>
    <t>41864050</t>
  </si>
  <si>
    <t>30926181</t>
  </si>
  <si>
    <t>75572230</t>
  </si>
  <si>
    <t>50474693</t>
  </si>
  <si>
    <t>48667919</t>
  </si>
  <si>
    <t>49040901</t>
  </si>
  <si>
    <t>50005448</t>
  </si>
  <si>
    <t>15958965</t>
  </si>
  <si>
    <t>74868462</t>
  </si>
  <si>
    <t>84976934</t>
  </si>
  <si>
    <t>4958624</t>
  </si>
  <si>
    <t>23579234</t>
  </si>
  <si>
    <t>32921454</t>
  </si>
  <si>
    <t>15231054</t>
  </si>
  <si>
    <t>D</t>
  </si>
  <si>
    <t>59177802</t>
  </si>
  <si>
    <t>47857048</t>
  </si>
  <si>
    <t>40848558</t>
  </si>
  <si>
    <t>60827084</t>
  </si>
  <si>
    <t>16616510</t>
  </si>
  <si>
    <t>53349040</t>
  </si>
  <si>
    <t>88943836</t>
  </si>
  <si>
    <t>62436929</t>
  </si>
  <si>
    <t>11943777</t>
  </si>
  <si>
    <t>50416383</t>
  </si>
  <si>
    <t>36678902</t>
  </si>
  <si>
    <t>5256364</t>
  </si>
  <si>
    <t>17978440</t>
  </si>
  <si>
    <t>53107306</t>
  </si>
  <si>
    <t>81796978</t>
  </si>
  <si>
    <t>86877143</t>
  </si>
  <si>
    <t>30535506</t>
  </si>
  <si>
    <t>86863142</t>
  </si>
  <si>
    <t>43135331</t>
  </si>
  <si>
    <t>88513114</t>
  </si>
  <si>
    <t>90533763</t>
  </si>
  <si>
    <t>61896470</t>
  </si>
  <si>
    <t>8341389</t>
  </si>
  <si>
    <t>16930177</t>
  </si>
  <si>
    <t>Técnica Auxiliar de ESCA</t>
  </si>
  <si>
    <t>CORRESPONDIENTE AL MES DE DICIEMBRE 2016</t>
  </si>
  <si>
    <t>B-78</t>
  </si>
  <si>
    <t>A-64</t>
  </si>
  <si>
    <t>B-83</t>
  </si>
  <si>
    <t>C-176</t>
  </si>
  <si>
    <t>A-23</t>
  </si>
  <si>
    <t>A-204</t>
  </si>
  <si>
    <t>A-14</t>
  </si>
  <si>
    <t>A-68</t>
  </si>
  <si>
    <t>A-80</t>
  </si>
  <si>
    <t>FALTA INFORME FINAL/FIRMA</t>
  </si>
  <si>
    <t>A-128</t>
  </si>
  <si>
    <t>Informe mensual</t>
  </si>
  <si>
    <t>C-118</t>
  </si>
  <si>
    <t>A-261</t>
  </si>
  <si>
    <t>A-28</t>
  </si>
  <si>
    <t>INFORME FINAL</t>
  </si>
  <si>
    <t>B-57</t>
  </si>
  <si>
    <t>A2-2</t>
  </si>
  <si>
    <t>A-19</t>
  </si>
  <si>
    <t>B-12</t>
  </si>
  <si>
    <t>B-16</t>
  </si>
  <si>
    <t>B-68</t>
  </si>
  <si>
    <t>B-76</t>
  </si>
  <si>
    <t>B-89</t>
  </si>
  <si>
    <t>FIRMA</t>
  </si>
  <si>
    <t>B-64</t>
  </si>
  <si>
    <t>A-13</t>
  </si>
  <si>
    <t>FACTURA MALA</t>
  </si>
  <si>
    <t>INFORME FINAL MALO</t>
  </si>
  <si>
    <t>C-68</t>
  </si>
  <si>
    <t>A-33</t>
  </si>
  <si>
    <t>C-63</t>
  </si>
  <si>
    <t>A-62</t>
  </si>
  <si>
    <t>A-10</t>
  </si>
  <si>
    <t>A-65</t>
  </si>
  <si>
    <t>A-110</t>
  </si>
  <si>
    <t>FALTA TODO</t>
  </si>
  <si>
    <t>B-59</t>
  </si>
  <si>
    <t>B-23</t>
  </si>
  <si>
    <t>C-14</t>
  </si>
  <si>
    <t>A-189</t>
  </si>
  <si>
    <t>B-51</t>
  </si>
  <si>
    <t>A-61</t>
  </si>
  <si>
    <t>B-6</t>
  </si>
  <si>
    <t>A-83</t>
  </si>
  <si>
    <t>A-6</t>
  </si>
  <si>
    <t>C-11</t>
  </si>
  <si>
    <t>A1-11</t>
  </si>
  <si>
    <t>A-34</t>
  </si>
  <si>
    <t>B-13</t>
  </si>
  <si>
    <t>A-75</t>
  </si>
  <si>
    <t>B-24</t>
  </si>
  <si>
    <t>B-26</t>
  </si>
  <si>
    <t>C-41</t>
  </si>
  <si>
    <t>B-90</t>
  </si>
  <si>
    <t>D-26</t>
  </si>
  <si>
    <t>B-75</t>
  </si>
  <si>
    <t>A-106</t>
  </si>
  <si>
    <t>B1-15</t>
  </si>
  <si>
    <t>B-127</t>
  </si>
  <si>
    <t>INFORMES</t>
  </si>
  <si>
    <t>B-7</t>
  </si>
  <si>
    <t>A-108</t>
  </si>
  <si>
    <t>C-108</t>
  </si>
  <si>
    <t>A-109</t>
  </si>
  <si>
    <t>A-12</t>
  </si>
  <si>
    <t>B-5</t>
  </si>
  <si>
    <t>C-7</t>
  </si>
  <si>
    <t>B-67</t>
  </si>
  <si>
    <t>C-2</t>
  </si>
  <si>
    <t>C-17</t>
  </si>
  <si>
    <t>B-62</t>
  </si>
  <si>
    <t>B-8</t>
  </si>
  <si>
    <t>B-71</t>
  </si>
  <si>
    <t>B-95</t>
  </si>
  <si>
    <t>B-82</t>
  </si>
  <si>
    <t>C-53</t>
  </si>
  <si>
    <t>B-72</t>
  </si>
  <si>
    <t>C-5</t>
  </si>
  <si>
    <t>A-57</t>
  </si>
  <si>
    <t>B-33</t>
  </si>
  <si>
    <t>A-15</t>
  </si>
  <si>
    <t>B-70</t>
  </si>
  <si>
    <t>A-47</t>
  </si>
  <si>
    <t>A-2</t>
  </si>
  <si>
    <t>15/08/2016 al 31/12/2016</t>
  </si>
  <si>
    <t>28525-19320000</t>
  </si>
  <si>
    <t>24584029C-11815000</t>
  </si>
  <si>
    <t>6627889A-2312000</t>
  </si>
  <si>
    <t>47433728C-118000</t>
  </si>
  <si>
    <t>40328252A-107000</t>
  </si>
  <si>
    <t>60990996A-2047000</t>
  </si>
  <si>
    <t>55111475C-535000</t>
  </si>
  <si>
    <t>41864077A-135000</t>
  </si>
  <si>
    <t>85457167A-134500</t>
  </si>
  <si>
    <t>90082478A-134000</t>
  </si>
  <si>
    <t>67151698A-156000</t>
  </si>
  <si>
    <t>2502910KA-915000</t>
  </si>
  <si>
    <t>84272538A-125300</t>
  </si>
  <si>
    <t>41524829A-123000</t>
  </si>
  <si>
    <t>80462421A-193000</t>
  </si>
  <si>
    <t>45040680A-123000</t>
  </si>
  <si>
    <t>78013763A-103000</t>
  </si>
  <si>
    <t>33415862A-103000</t>
  </si>
  <si>
    <t>41151186A-1093000</t>
  </si>
  <si>
    <t>93035845A-103000</t>
  </si>
  <si>
    <t>37175890C-1084000</t>
  </si>
  <si>
    <t>3226956A-1894000</t>
  </si>
  <si>
    <t>62215434A-83000</t>
  </si>
  <si>
    <t>26878380A-2619000</t>
  </si>
  <si>
    <t>6408915A-108000</t>
  </si>
  <si>
    <t>52145263A-1083000</t>
  </si>
  <si>
    <t>18094031B1-1510000</t>
  </si>
  <si>
    <t>18409466A1-117000</t>
  </si>
  <si>
    <t>74296760A-686000</t>
  </si>
  <si>
    <t>74960997A-113500</t>
  </si>
  <si>
    <t>26753405A-810550</t>
  </si>
  <si>
    <t>63181045B-3310000</t>
  </si>
  <si>
    <t>9930825A2-212000</t>
  </si>
  <si>
    <t>7440758A-12810000</t>
  </si>
  <si>
    <t>69039593A-86000</t>
  </si>
  <si>
    <t>77648064A-64000</t>
  </si>
  <si>
    <t>26431610A-83000</t>
  </si>
  <si>
    <t>7053819B-73000</t>
  </si>
  <si>
    <t>916471A-11016000</t>
  </si>
  <si>
    <t>70793921C-149000</t>
  </si>
  <si>
    <t>11913444B-598500</t>
  </si>
  <si>
    <t>12319570B-2310500</t>
  </si>
  <si>
    <t>7507372A-510000</t>
  </si>
  <si>
    <t>23234741A-599500</t>
  </si>
  <si>
    <t>38484943A-839000</t>
  </si>
  <si>
    <t>43171427A-289000</t>
  </si>
  <si>
    <t>66339200A-638000</t>
  </si>
  <si>
    <t>82311196A-806000</t>
  </si>
  <si>
    <t>49160141A-135500</t>
  </si>
  <si>
    <t>89733983A-1065500</t>
  </si>
  <si>
    <t>25192914A-45000</t>
  </si>
  <si>
    <t>12159743B-758000</t>
  </si>
  <si>
    <t>79392008A-55000</t>
  </si>
  <si>
    <t>7334060B-44000</t>
  </si>
  <si>
    <t>27484734A-43000</t>
  </si>
  <si>
    <t>48000728A-49000</t>
  </si>
  <si>
    <t>28240847C-55500</t>
  </si>
  <si>
    <t>93752490A-83500</t>
  </si>
  <si>
    <t>91456436A-53000</t>
  </si>
  <si>
    <t>65879279B-1275000</t>
  </si>
  <si>
    <t>18395643A-35500</t>
  </si>
  <si>
    <t>18550665A-586000</t>
  </si>
  <si>
    <t>94752176A-23000</t>
  </si>
  <si>
    <t>54125820A-105000</t>
  </si>
  <si>
    <t>84385936A-94000</t>
  </si>
  <si>
    <t>68674511A-283000</t>
  </si>
  <si>
    <t>36039551C-109000</t>
  </si>
  <si>
    <t>35577312B-118000</t>
  </si>
  <si>
    <t>4928954A-94200</t>
  </si>
  <si>
    <t>76941132A-644000</t>
  </si>
  <si>
    <t>54012996B-784000</t>
  </si>
  <si>
    <t>3663868B-833700</t>
  </si>
  <si>
    <t>85519162C-1763500</t>
  </si>
  <si>
    <t>40309975B-727000</t>
  </si>
  <si>
    <t>31586201B-715000</t>
  </si>
  <si>
    <t>51591553B-754000</t>
  </si>
  <si>
    <t>29569494C-144000</t>
  </si>
  <si>
    <t>78720362A-474000</t>
  </si>
  <si>
    <t>63328380B-704000</t>
  </si>
  <si>
    <t>78745152A-578000</t>
  </si>
  <si>
    <t>17697263A-628000</t>
  </si>
  <si>
    <t>12094277B-595500</t>
  </si>
  <si>
    <t>56123906B-643000</t>
  </si>
  <si>
    <t>48165506A-333000</t>
  </si>
  <si>
    <t>41500016B-633000</t>
  </si>
  <si>
    <t>50414623C-683000</t>
  </si>
  <si>
    <t>46923462A-613000</t>
  </si>
  <si>
    <t>90301242B-63000</t>
  </si>
  <si>
    <t>17640040B-824500</t>
  </si>
  <si>
    <t>50469533B-714000</t>
  </si>
  <si>
    <t>72483393B-953200</t>
  </si>
  <si>
    <t>41864050B-713200</t>
  </si>
  <si>
    <t>30926181B-83000</t>
  </si>
  <si>
    <t>75572230B-623000</t>
  </si>
  <si>
    <t>50474693C-173000</t>
  </si>
  <si>
    <t>48667919C-683000</t>
  </si>
  <si>
    <t>49040901C-23000</t>
  </si>
  <si>
    <t>50005448B-673000</t>
  </si>
  <si>
    <t>15958965C-73000</t>
  </si>
  <si>
    <t>74868462B-113000</t>
  </si>
  <si>
    <t>84976934A-583000</t>
  </si>
  <si>
    <t>4958624B-53000</t>
  </si>
  <si>
    <t>23579234B-667000</t>
  </si>
  <si>
    <t>32921454B-575500</t>
  </si>
  <si>
    <t>15231054D-113300</t>
  </si>
  <si>
    <t>59177802B-893200</t>
  </si>
  <si>
    <t>47857048B-633000</t>
  </si>
  <si>
    <t>40848558B-763000</t>
  </si>
  <si>
    <t>60827084B-683000</t>
  </si>
  <si>
    <t>16616510A-633000</t>
  </si>
  <si>
    <t>53349040B-113000</t>
  </si>
  <si>
    <t>88943836A-633000</t>
  </si>
  <si>
    <t>62436929B-163000</t>
  </si>
  <si>
    <t>11943777B-123000</t>
  </si>
  <si>
    <t>50416383A-323000</t>
  </si>
  <si>
    <t>36678902B-519000</t>
  </si>
  <si>
    <t>5256364D-264000</t>
  </si>
  <si>
    <t>17978440B-904000</t>
  </si>
  <si>
    <t>53107306C-414000</t>
  </si>
  <si>
    <t>81796978B-263000</t>
  </si>
  <si>
    <t>86877143B-243000</t>
  </si>
  <si>
    <t>30535506A-753000</t>
  </si>
  <si>
    <t>86863142B-133000</t>
  </si>
  <si>
    <t>43135331A-653000</t>
  </si>
  <si>
    <t>88513114A-583000</t>
  </si>
  <si>
    <t>90533763A-343000</t>
  </si>
  <si>
    <t>61896470B-63000</t>
  </si>
  <si>
    <t>8341389C-6312000</t>
  </si>
  <si>
    <t>16930177A-97500</t>
  </si>
  <si>
    <t>-</t>
  </si>
  <si>
    <t>D-11</t>
  </si>
  <si>
    <t>VENCE</t>
  </si>
  <si>
    <t>Jonatan Michel Zuñiga Rios</t>
  </si>
  <si>
    <t>Cristobal Geovany Telón Hernández</t>
  </si>
  <si>
    <t>Isaias Cabezas Duran</t>
  </si>
  <si>
    <t>03-2017-029-AMSA</t>
  </si>
  <si>
    <t>117-2017-029-AMSA</t>
  </si>
  <si>
    <t>88-2017-029-AMSA</t>
  </si>
  <si>
    <t>98-2017-029-AMSA</t>
  </si>
  <si>
    <t>97-2017-029-AMSA</t>
  </si>
  <si>
    <t>96-2017-029-AMSA</t>
  </si>
  <si>
    <t>95-2017-029-AMSA</t>
  </si>
  <si>
    <t>94-2017-029-AMSA</t>
  </si>
  <si>
    <t>93-2017-029-AMSA</t>
  </si>
  <si>
    <t>92-2017-029-AMSA</t>
  </si>
  <si>
    <t>91-2017-029-AMSA</t>
  </si>
  <si>
    <t>90-2017-029-AMSA</t>
  </si>
  <si>
    <t>89-2017-029-AMSA</t>
  </si>
  <si>
    <t>87-2017-029-AMSA</t>
  </si>
  <si>
    <t>23-2017-029-AMSA</t>
  </si>
  <si>
    <t>108-2017-02-AMSA</t>
  </si>
  <si>
    <t>24-2017-02-AMSA</t>
  </si>
  <si>
    <t>107-2017-02-AMSA</t>
  </si>
  <si>
    <t>106-2017-02-AMSA</t>
  </si>
  <si>
    <t>105-2017-02-AMSA</t>
  </si>
  <si>
    <t>104-2017-02-AMSA</t>
  </si>
  <si>
    <t>101-2017-02-AMSA</t>
  </si>
  <si>
    <t>100-2017-02-AMSA</t>
  </si>
  <si>
    <t>99-2017-02-AMSA</t>
  </si>
  <si>
    <t>57-2017-029-AMSA</t>
  </si>
  <si>
    <t>58-2017-029-AMSA</t>
  </si>
  <si>
    <t>59-2017-029-AMSA</t>
  </si>
  <si>
    <t>60-2017-029-AMSA</t>
  </si>
  <si>
    <t>61-2017-029-AMSA</t>
  </si>
  <si>
    <t>62-2017-029-AMSA</t>
  </si>
  <si>
    <t>63-2017-029-AMSA</t>
  </si>
  <si>
    <t>12-2017-029-AMSA</t>
  </si>
  <si>
    <t>21-2017-029-AMSA</t>
  </si>
  <si>
    <t>109-2017-029-AMSA</t>
  </si>
  <si>
    <t>110-2017-029-AMSA</t>
  </si>
  <si>
    <t>111-2017-029-AMSA</t>
  </si>
  <si>
    <t>06-2017-029-AMSA</t>
  </si>
  <si>
    <t>10-2017-029-AMSA</t>
  </si>
  <si>
    <t>11-2017-029-AMSA</t>
  </si>
  <si>
    <t>46-2017-029-AMSA</t>
  </si>
  <si>
    <t>50-2017-029-AMSA</t>
  </si>
  <si>
    <t>55-2017-029-AMSA</t>
  </si>
  <si>
    <t>47-2017-029-AMSA</t>
  </si>
  <si>
    <t>45-2017-029-AMSA</t>
  </si>
  <si>
    <t>49-2017-029-AMSA</t>
  </si>
  <si>
    <t>113-2017-02-AMSA</t>
  </si>
  <si>
    <t>112-2017-02-AMSA</t>
  </si>
  <si>
    <t>114-2017-02-AMSA</t>
  </si>
  <si>
    <t>103-2017-02-AMSA</t>
  </si>
  <si>
    <t>05-2017-029-AMSA</t>
  </si>
  <si>
    <t>Victor Antonio Gomez Culajay</t>
  </si>
  <si>
    <t>Proyectos</t>
  </si>
  <si>
    <t>52-2017-029-AMSA</t>
  </si>
  <si>
    <t>22-2017-029-AMSA</t>
  </si>
  <si>
    <t>07-2017-029-AMSA</t>
  </si>
  <si>
    <t>40-2017-029-AMSA</t>
  </si>
  <si>
    <t>38-2017-029-AMSA</t>
  </si>
  <si>
    <t>05/01/017</t>
  </si>
  <si>
    <t>05/01/2017</t>
  </si>
  <si>
    <t>16/01/2017 al 31/12/2017</t>
  </si>
  <si>
    <t>64-2017-029-AMSA</t>
  </si>
  <si>
    <t>65-2017-029-AMSA</t>
  </si>
  <si>
    <t>66-2017-029-AMSA</t>
  </si>
  <si>
    <t>67-2017-029-AMSA</t>
  </si>
  <si>
    <t>68-2017-029-AMSA</t>
  </si>
  <si>
    <t>69-2017-029-AMSA</t>
  </si>
  <si>
    <t>70-2017-029-AMSA</t>
  </si>
  <si>
    <t>71-2017-029-AMSA</t>
  </si>
  <si>
    <t>72-2017-029-AMSA</t>
  </si>
  <si>
    <t>73-2017-029-AMSA</t>
  </si>
  <si>
    <t>74-2017-029-AMSA</t>
  </si>
  <si>
    <t>75-2017-029-AMSA</t>
  </si>
  <si>
    <t>76-2017-029-AMSA</t>
  </si>
  <si>
    <t>77-2017-029-AMSA</t>
  </si>
  <si>
    <t>78-2017-029-AMSA</t>
  </si>
  <si>
    <t>80-2017-029-AMSA</t>
  </si>
  <si>
    <t>81-2017-029-AMSA</t>
  </si>
  <si>
    <t>82-2017-029-AMSA</t>
  </si>
  <si>
    <t>83-2017-029-AMSA</t>
  </si>
  <si>
    <t>84-2017-029-AMSA</t>
  </si>
  <si>
    <t>85-2017-029-AMSA</t>
  </si>
  <si>
    <t>86-2017-029-AMSA</t>
  </si>
  <si>
    <t>16-2017-029-AMSA</t>
  </si>
  <si>
    <t>19-2017-029-AMSA</t>
  </si>
  <si>
    <t>43-2017-029-AMSA</t>
  </si>
  <si>
    <t>18-2017-029-AMSA</t>
  </si>
  <si>
    <t>01-2017-029-AMSA</t>
  </si>
  <si>
    <t>116-2017-029-AMSA</t>
  </si>
  <si>
    <t>39-2017-029-AMSA</t>
  </si>
  <si>
    <t>08-2017-029-AMSA</t>
  </si>
  <si>
    <t>17-2017-029-AMSA</t>
  </si>
  <si>
    <t>44-2017-029-AMSA</t>
  </si>
  <si>
    <t>56-2017-029-AMSA</t>
  </si>
  <si>
    <t>14-2017-029-AMSA</t>
  </si>
  <si>
    <t>41-2017-029-AMSA</t>
  </si>
  <si>
    <t>79-2017-029-AMSA</t>
  </si>
  <si>
    <t>25-2017-029-AMSA</t>
  </si>
  <si>
    <t>26-2017-029-AMSA</t>
  </si>
  <si>
    <t>27-2017-029-AMSA</t>
  </si>
  <si>
    <t>28-2017-029-AMSA</t>
  </si>
  <si>
    <t>09-2017-029-AMSA</t>
  </si>
  <si>
    <t>20-2017-029-AMSA</t>
  </si>
  <si>
    <t>51-2017-029-AMSA</t>
  </si>
  <si>
    <t>30-2017-029-AMSA</t>
  </si>
  <si>
    <t>31-2017-029-AMSA</t>
  </si>
  <si>
    <t>32-2017-029-AMSA</t>
  </si>
  <si>
    <t>33-2017-029-AMSA</t>
  </si>
  <si>
    <t>35-2017-029-AMSA</t>
  </si>
  <si>
    <t>36-2017-029-AMSA</t>
  </si>
  <si>
    <t>53-2017-029-AMSA</t>
  </si>
  <si>
    <t>54-2017-029-AMSA</t>
  </si>
  <si>
    <t>102-2017-02-AMSA</t>
  </si>
  <si>
    <t>Asesoría Jurídica ESCA</t>
  </si>
  <si>
    <t>Tecnica de ESCA</t>
  </si>
  <si>
    <t>Profesional de Division ESCA</t>
  </si>
  <si>
    <t>16/01/2017 al 30/06/2017</t>
  </si>
  <si>
    <t>118-2017-029-AMSA</t>
  </si>
  <si>
    <t>27/01/2017</t>
  </si>
  <si>
    <t>15/02/2017 al 31/12/2017</t>
  </si>
  <si>
    <t>José Joaquin Martinez Cruz</t>
  </si>
  <si>
    <t>Tecnicó en Comunicación Social</t>
  </si>
  <si>
    <t>Profesional en Comunición Social</t>
  </si>
  <si>
    <t>119-2017-029-AMSA</t>
  </si>
  <si>
    <t>15/01/2017 al 31/12/2017</t>
  </si>
  <si>
    <t>Epimenio Nehemias Arroyo Telon</t>
  </si>
  <si>
    <t>120-2017-029-AMSA</t>
  </si>
  <si>
    <t>Samuel Moisés De León Reyes</t>
  </si>
  <si>
    <t>27/01/2017 al 31/12/2017</t>
  </si>
  <si>
    <t>TOTAL ORDENAMIENTO TERRITORIAL</t>
  </si>
  <si>
    <t>122-2017-029-AMSA</t>
  </si>
  <si>
    <t>10/02/2017</t>
  </si>
  <si>
    <t>Saúl Alfonso Guerra Lopez</t>
  </si>
  <si>
    <t>17/02/2017 al 31/12/2017</t>
  </si>
  <si>
    <t>121-2017-029-AMSA</t>
  </si>
  <si>
    <t>01/03/2017 al 30/11/2017</t>
  </si>
  <si>
    <t>Administrativo Financieo</t>
  </si>
  <si>
    <t>Juan Alberto Hernández  Hernández</t>
  </si>
  <si>
    <t>Dulce María Hernándes Arreaga</t>
  </si>
  <si>
    <t>130-2017-029-AMSA</t>
  </si>
  <si>
    <t>16/03/2017 al 31/12/2017</t>
  </si>
  <si>
    <t>Brian Antonio Archila Koppler</t>
  </si>
  <si>
    <t>Asesoria Juridica</t>
  </si>
  <si>
    <t>124-2017-029-AMSA</t>
  </si>
  <si>
    <t>01/03/2017 al 31/12/2017</t>
  </si>
  <si>
    <t>129-2017-029-AMSA</t>
  </si>
  <si>
    <t>13/03/2017</t>
  </si>
  <si>
    <t>16/03/2017 al  31/12/2017</t>
  </si>
  <si>
    <t>Flor de María Estrada Avalos</t>
  </si>
  <si>
    <t>128-2017-029-AMSA</t>
  </si>
  <si>
    <t>Henry Hubert López Cifuentes</t>
  </si>
  <si>
    <t>Cambio Climatico</t>
  </si>
  <si>
    <t>Rafael Hernández Olivares</t>
  </si>
  <si>
    <t>Ferdiner Ulises Gonzalez Ortiz</t>
  </si>
  <si>
    <t>Teodoro Quexel Lopez</t>
  </si>
  <si>
    <t>Elvin Estuardo Troche Tomas</t>
  </si>
  <si>
    <t>123-2017-029-AMSA</t>
  </si>
  <si>
    <t>22/02/2017</t>
  </si>
  <si>
    <t>132-2017-029-AMSA</t>
  </si>
  <si>
    <t>20/03/2017 al 31/12/2017</t>
  </si>
  <si>
    <t>131-2017-029-AMSA</t>
  </si>
  <si>
    <t>133-2017-029-AMSA</t>
  </si>
  <si>
    <t>127-2017-029-AMSA</t>
  </si>
  <si>
    <t>TOTAL DESCHOS LIQUIDOS</t>
  </si>
  <si>
    <t>TOTAL DESECHOS SOLIDOS</t>
  </si>
  <si>
    <t>CORRESPONDIENTE AL MES DE MAYO 2017</t>
  </si>
  <si>
    <t>B-38</t>
  </si>
  <si>
    <t>A-30</t>
  </si>
  <si>
    <t>A-38</t>
  </si>
  <si>
    <t>C-104</t>
  </si>
  <si>
    <t>A-7</t>
  </si>
  <si>
    <t>B-3</t>
  </si>
  <si>
    <t>A-84</t>
  </si>
  <si>
    <t>B-96</t>
  </si>
  <si>
    <t>A-39</t>
  </si>
  <si>
    <t>B-74</t>
  </si>
  <si>
    <t xml:space="preserve">A-6 </t>
  </si>
  <si>
    <t>C-74</t>
  </si>
  <si>
    <t>B-17</t>
  </si>
  <si>
    <t>D-17</t>
  </si>
  <si>
    <t>A-70</t>
  </si>
  <si>
    <t>A2-8</t>
  </si>
  <si>
    <t>B-21</t>
  </si>
  <si>
    <t>AR-13</t>
  </si>
  <si>
    <t>A-69</t>
  </si>
  <si>
    <t>A-295</t>
  </si>
  <si>
    <t>A-104</t>
  </si>
  <si>
    <t>A2-5</t>
  </si>
  <si>
    <t>A-42</t>
  </si>
  <si>
    <t>D-37</t>
  </si>
  <si>
    <t>A-72</t>
  </si>
  <si>
    <t>C-6</t>
  </si>
  <si>
    <t>B-106</t>
  </si>
  <si>
    <t>B-18</t>
  </si>
  <si>
    <t>B-32</t>
  </si>
  <si>
    <t>A-203</t>
  </si>
  <si>
    <t>B-2</t>
  </si>
  <si>
    <t>B-9</t>
  </si>
  <si>
    <t>A-113</t>
  </si>
  <si>
    <t>A-73</t>
  </si>
  <si>
    <t>A-211</t>
  </si>
  <si>
    <t>A-114</t>
  </si>
  <si>
    <t>B-1</t>
  </si>
  <si>
    <t>B-15</t>
  </si>
  <si>
    <t>C-8</t>
  </si>
  <si>
    <t>B-73</t>
  </si>
  <si>
    <t>C-13</t>
  </si>
  <si>
    <t>B-14</t>
  </si>
  <si>
    <t>A-102</t>
  </si>
  <si>
    <t>A-115</t>
  </si>
  <si>
    <t>C-73</t>
  </si>
  <si>
    <t>C-23</t>
  </si>
  <si>
    <t>C-60</t>
  </si>
  <si>
    <t>C-117</t>
  </si>
  <si>
    <t>B-65</t>
  </si>
  <si>
    <t>B1-120</t>
  </si>
  <si>
    <t>A-37</t>
  </si>
  <si>
    <t>A-89</t>
  </si>
  <si>
    <t>A-52</t>
  </si>
  <si>
    <t>C-15</t>
  </si>
  <si>
    <t>A-56</t>
  </si>
  <si>
    <t>A-197</t>
  </si>
  <si>
    <t>J-5</t>
  </si>
  <si>
    <t>B-84</t>
  </si>
  <si>
    <t>c-16</t>
  </si>
  <si>
    <t>A-26</t>
  </si>
  <si>
    <t>B-81</t>
  </si>
  <si>
    <t xml:space="preserve">A-8 </t>
  </si>
  <si>
    <t>B-77</t>
  </si>
  <si>
    <t>B-79</t>
  </si>
  <si>
    <t>A-24</t>
  </si>
  <si>
    <t>A-552</t>
  </si>
  <si>
    <t xml:space="preserve">A-5 </t>
  </si>
  <si>
    <t>B-88</t>
  </si>
  <si>
    <t>Esthefany Ludivina Fuentes</t>
  </si>
  <si>
    <t>137-2017-029-AMSA</t>
  </si>
  <si>
    <t>02/05/2017 AL 31/02/2017</t>
  </si>
  <si>
    <t>Técnica de Esca</t>
  </si>
  <si>
    <t>B-52</t>
  </si>
  <si>
    <t>24//05/2017</t>
  </si>
  <si>
    <t>Profesional de División de Esca</t>
  </si>
  <si>
    <t>125-2017-029-AMSA</t>
  </si>
  <si>
    <t>22/02/2018</t>
  </si>
  <si>
    <t>01/03/2017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</si>
</sst>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5" fillId="0" borderId="0">
      <alignment vertical="top"/>
    </xf>
    <xf numFmtId="0" fontId="19" fillId="0" borderId="0">
      <alignment vertical="top"/>
    </xf>
    <xf numFmtId="0" fontId="25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5" applyFont="1" applyAlignment="1">
      <alignment vertical="center"/>
    </xf>
    <xf numFmtId="0" fontId="6" fillId="0" borderId="0" xfId="5" applyFont="1" applyFill="1" applyBorder="1" applyAlignment="1">
      <alignment vertical="center"/>
    </xf>
    <xf numFmtId="49" fontId="6" fillId="0" borderId="0" xfId="5" applyNumberFormat="1" applyFont="1" applyFill="1" applyBorder="1" applyAlignment="1">
      <alignment vertical="center"/>
    </xf>
    <xf numFmtId="49" fontId="8" fillId="0" borderId="4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1" fillId="0" borderId="1" xfId="1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166" fontId="11" fillId="0" borderId="0" xfId="6" applyNumberFormat="1" applyFont="1" applyFill="1" applyBorder="1" applyAlignment="1">
      <alignment horizontal="center" vertical="center"/>
    </xf>
    <xf numFmtId="166" fontId="11" fillId="0" borderId="0" xfId="7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/>
    </xf>
    <xf numFmtId="0" fontId="10" fillId="0" borderId="0" xfId="0" applyFont="1" applyFill="1"/>
    <xf numFmtId="0" fontId="0" fillId="0" borderId="0" xfId="0" applyFill="1"/>
    <xf numFmtId="0" fontId="11" fillId="0" borderId="0" xfId="7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8" fontId="0" fillId="0" borderId="0" xfId="0" applyNumberFormat="1"/>
    <xf numFmtId="168" fontId="3" fillId="0" borderId="0" xfId="5" applyNumberFormat="1" applyFont="1" applyFill="1" applyBorder="1" applyAlignment="1">
      <alignment vertical="center"/>
    </xf>
    <xf numFmtId="168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9" fillId="3" borderId="1" xfId="1" applyNumberFormat="1" applyFont="1" applyFill="1" applyBorder="1" applyAlignment="1">
      <alignment horizontal="center" vertical="center"/>
    </xf>
    <xf numFmtId="10" fontId="0" fillId="0" borderId="0" xfId="8" applyNumberFormat="1" applyFont="1"/>
    <xf numFmtId="14" fontId="0" fillId="0" borderId="0" xfId="0" applyNumberFormat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5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9" fillId="3" borderId="1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/>
    <xf numFmtId="0" fontId="0" fillId="0" borderId="0" xfId="0" applyNumberFormat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4" fontId="14" fillId="0" borderId="0" xfId="0" applyNumberFormat="1" applyFont="1" applyAlignment="1">
      <alignment horizontal="center"/>
    </xf>
    <xf numFmtId="164" fontId="0" fillId="0" borderId="0" xfId="8" applyFont="1"/>
    <xf numFmtId="164" fontId="0" fillId="0" borderId="0" xfId="8" applyFont="1" applyFill="1"/>
    <xf numFmtId="164" fontId="6" fillId="0" borderId="0" xfId="8" applyFont="1" applyAlignment="1">
      <alignment vertical="center"/>
    </xf>
    <xf numFmtId="164" fontId="6" fillId="0" borderId="0" xfId="8" applyFont="1" applyFill="1" applyBorder="1" applyAlignment="1">
      <alignment vertic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11" fillId="0" borderId="1" xfId="7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10" xfId="0" applyFont="1" applyBorder="1" applyAlignment="1">
      <alignment vertical="top" wrapText="1"/>
    </xf>
    <xf numFmtId="49" fontId="8" fillId="0" borderId="0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49" fontId="8" fillId="0" borderId="0" xfId="5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13" fillId="0" borderId="0" xfId="0" applyFont="1" applyBorder="1" applyAlignment="1">
      <alignment vertical="top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11" fillId="0" borderId="1" xfId="7" applyNumberFormat="1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/>
    </xf>
    <xf numFmtId="164" fontId="9" fillId="0" borderId="0" xfId="8" applyFont="1" applyFill="1" applyBorder="1" applyAlignment="1">
      <alignment horizontal="center" vertical="center"/>
    </xf>
    <xf numFmtId="164" fontId="9" fillId="3" borderId="1" xfId="8" applyFont="1" applyFill="1" applyBorder="1" applyAlignment="1">
      <alignment horizontal="center" vertical="center"/>
    </xf>
    <xf numFmtId="164" fontId="9" fillId="3" borderId="12" xfId="8" applyFont="1" applyFill="1" applyBorder="1" applyAlignment="1">
      <alignment horizontal="center" vertical="center"/>
    </xf>
    <xf numFmtId="164" fontId="9" fillId="3" borderId="20" xfId="8" applyFont="1" applyFill="1" applyBorder="1" applyAlignment="1">
      <alignment horizontal="center" vertical="center"/>
    </xf>
    <xf numFmtId="164" fontId="10" fillId="0" borderId="0" xfId="8" applyFont="1"/>
    <xf numFmtId="164" fontId="9" fillId="3" borderId="23" xfId="8" applyFont="1" applyFill="1" applyBorder="1" applyAlignment="1">
      <alignment horizontal="center" vertical="center"/>
    </xf>
    <xf numFmtId="164" fontId="11" fillId="0" borderId="0" xfId="8" applyFont="1" applyFill="1" applyBorder="1" applyAlignment="1">
      <alignment vertical="center"/>
    </xf>
    <xf numFmtId="164" fontId="10" fillId="0" borderId="0" xfId="8" applyFont="1" applyBorder="1"/>
    <xf numFmtId="164" fontId="9" fillId="0" borderId="4" xfId="8" applyFont="1" applyFill="1" applyBorder="1" applyAlignment="1">
      <alignment vertical="center"/>
    </xf>
    <xf numFmtId="1" fontId="11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164" fontId="9" fillId="3" borderId="9" xfId="8" applyFont="1" applyFill="1" applyBorder="1" applyAlignment="1">
      <alignment horizontal="center" vertical="center"/>
    </xf>
    <xf numFmtId="164" fontId="9" fillId="3" borderId="14" xfId="8" applyFont="1" applyFill="1" applyBorder="1" applyAlignment="1">
      <alignment horizontal="center" vertical="center"/>
    </xf>
    <xf numFmtId="164" fontId="0" fillId="0" borderId="0" xfId="0" applyNumberFormat="1"/>
    <xf numFmtId="49" fontId="9" fillId="0" borderId="0" xfId="8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164" fontId="11" fillId="0" borderId="1" xfId="8" applyFont="1" applyFill="1" applyBorder="1" applyAlignment="1">
      <alignment vertical="center"/>
    </xf>
    <xf numFmtId="44" fontId="8" fillId="0" borderId="0" xfId="5" applyNumberFormat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center" vertical="center"/>
    </xf>
    <xf numFmtId="164" fontId="10" fillId="0" borderId="1" xfId="8" applyFont="1" applyFill="1" applyBorder="1"/>
    <xf numFmtId="166" fontId="11" fillId="0" borderId="1" xfId="7" applyNumberFormat="1" applyFont="1" applyFill="1" applyBorder="1" applyAlignment="1">
      <alignment horizontal="center" vertical="center"/>
    </xf>
    <xf numFmtId="164" fontId="10" fillId="0" borderId="1" xfId="8" applyFont="1" applyFill="1" applyBorder="1" applyAlignment="1">
      <alignment vertical="center"/>
    </xf>
    <xf numFmtId="0" fontId="10" fillId="0" borderId="1" xfId="0" applyFont="1" applyFill="1" applyBorder="1" applyAlignment="1"/>
    <xf numFmtId="0" fontId="19" fillId="0" borderId="0" xfId="10">
      <alignment vertical="top"/>
    </xf>
    <xf numFmtId="1" fontId="20" fillId="0" borderId="0" xfId="10" applyNumberFormat="1" applyFont="1" applyAlignment="1">
      <alignment horizontal="center" vertical="top"/>
    </xf>
    <xf numFmtId="4" fontId="20" fillId="0" borderId="0" xfId="10" applyNumberFormat="1" applyFont="1" applyAlignment="1">
      <alignment horizontal="center" vertical="top"/>
    </xf>
    <xf numFmtId="0" fontId="20" fillId="0" borderId="0" xfId="10" applyFont="1" applyAlignment="1">
      <alignment horizontal="left" vertical="top"/>
    </xf>
    <xf numFmtId="0" fontId="20" fillId="0" borderId="0" xfId="10" applyFont="1" applyAlignment="1">
      <alignment vertical="top"/>
    </xf>
    <xf numFmtId="1" fontId="20" fillId="0" borderId="0" xfId="10" applyNumberFormat="1" applyFont="1" applyAlignment="1">
      <alignment vertical="top"/>
    </xf>
    <xf numFmtId="4" fontId="20" fillId="0" borderId="0" xfId="10" applyNumberFormat="1" applyFont="1" applyAlignment="1">
      <alignment vertical="top"/>
    </xf>
    <xf numFmtId="1" fontId="11" fillId="0" borderId="1" xfId="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center" vertical="center"/>
    </xf>
    <xf numFmtId="164" fontId="11" fillId="0" borderId="6" xfId="8" applyFont="1" applyFill="1" applyBorder="1" applyAlignment="1">
      <alignment vertical="center"/>
    </xf>
    <xf numFmtId="0" fontId="11" fillId="0" borderId="2" xfId="7" applyFont="1" applyFill="1" applyBorder="1" applyAlignment="1">
      <alignment horizontal="left" vertical="center"/>
    </xf>
    <xf numFmtId="0" fontId="11" fillId="0" borderId="2" xfId="7" applyFont="1" applyFill="1" applyBorder="1" applyAlignment="1">
      <alignment vertical="center"/>
    </xf>
    <xf numFmtId="0" fontId="11" fillId="0" borderId="3" xfId="7" applyFont="1" applyFill="1" applyBorder="1" applyAlignment="1">
      <alignment horizontal="center" vertical="center"/>
    </xf>
    <xf numFmtId="164" fontId="11" fillId="0" borderId="3" xfId="8" applyFont="1" applyFill="1" applyBorder="1" applyAlignment="1">
      <alignment vertical="center"/>
    </xf>
    <xf numFmtId="0" fontId="11" fillId="0" borderId="16" xfId="7" applyFont="1" applyFill="1" applyBorder="1" applyAlignment="1">
      <alignment horizontal="left" vertical="center"/>
    </xf>
    <xf numFmtId="0" fontId="11" fillId="0" borderId="16" xfId="7" applyFont="1" applyFill="1" applyBorder="1" applyAlignment="1">
      <alignment horizontal="center" vertical="center"/>
    </xf>
    <xf numFmtId="164" fontId="11" fillId="0" borderId="16" xfId="8" applyFont="1" applyFill="1" applyBorder="1" applyAlignment="1">
      <alignment vertical="center"/>
    </xf>
    <xf numFmtId="0" fontId="11" fillId="0" borderId="1" xfId="7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/>
    </xf>
    <xf numFmtId="49" fontId="11" fillId="0" borderId="1" xfId="1" applyNumberFormat="1" applyFont="1" applyFill="1" applyBorder="1" applyAlignment="1">
      <alignment horizontal="left" vertical="center"/>
    </xf>
    <xf numFmtId="166" fontId="11" fillId="0" borderId="1" xfId="6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11" fillId="0" borderId="1" xfId="5" applyNumberFormat="1" applyFont="1" applyFill="1" applyBorder="1" applyAlignment="1">
      <alignment horizontal="left" vertical="center"/>
    </xf>
    <xf numFmtId="49" fontId="11" fillId="0" borderId="6" xfId="7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>
      <alignment horizontal="center" vertical="center"/>
    </xf>
    <xf numFmtId="0" fontId="11" fillId="5" borderId="1" xfId="5" applyNumberFormat="1" applyFont="1" applyFill="1" applyBorder="1" applyAlignment="1">
      <alignment horizontal="center" vertical="center"/>
    </xf>
    <xf numFmtId="49" fontId="11" fillId="5" borderId="1" xfId="7" applyNumberFormat="1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11" fillId="5" borderId="1" xfId="7" applyFont="1" applyFill="1" applyBorder="1" applyAlignment="1">
      <alignment vertical="center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164" fontId="11" fillId="5" borderId="1" xfId="8" applyFont="1" applyFill="1" applyBorder="1" applyAlignment="1">
      <alignment vertical="center"/>
    </xf>
    <xf numFmtId="0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left" vertical="center"/>
    </xf>
    <xf numFmtId="49" fontId="11" fillId="5" borderId="1" xfId="1" applyNumberFormat="1" applyFont="1" applyFill="1" applyBorder="1" applyAlignment="1">
      <alignment vertical="center"/>
    </xf>
    <xf numFmtId="164" fontId="10" fillId="5" borderId="1" xfId="8" applyFont="1" applyFill="1" applyBorder="1"/>
    <xf numFmtId="0" fontId="18" fillId="5" borderId="1" xfId="7" applyFont="1" applyFill="1" applyBorder="1" applyAlignment="1">
      <alignment horizontal="left" vertical="center"/>
    </xf>
    <xf numFmtId="166" fontId="11" fillId="5" borderId="1" xfId="7" applyNumberFormat="1" applyFont="1" applyFill="1" applyBorder="1" applyAlignment="1">
      <alignment horizontal="center" vertical="center"/>
    </xf>
    <xf numFmtId="164" fontId="10" fillId="5" borderId="1" xfId="8" applyFont="1" applyFill="1" applyBorder="1" applyAlignment="1">
      <alignment vertical="center"/>
    </xf>
    <xf numFmtId="1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center" vertical="center"/>
    </xf>
    <xf numFmtId="164" fontId="11" fillId="5" borderId="6" xfId="8" applyFont="1" applyFill="1" applyBorder="1" applyAlignment="1">
      <alignment vertical="center"/>
    </xf>
    <xf numFmtId="0" fontId="0" fillId="5" borderId="0" xfId="0" applyFill="1"/>
    <xf numFmtId="0" fontId="10" fillId="5" borderId="1" xfId="0" applyFont="1" applyFill="1" applyBorder="1" applyAlignment="1">
      <alignment horizontal="left"/>
    </xf>
    <xf numFmtId="164" fontId="11" fillId="5" borderId="1" xfId="8" applyFont="1" applyFill="1" applyBorder="1" applyAlignment="1">
      <alignment horizontal="right" vertical="center"/>
    </xf>
    <xf numFmtId="0" fontId="2" fillId="5" borderId="1" xfId="7" applyFont="1" applyFill="1" applyBorder="1" applyAlignment="1">
      <alignment vertical="center" wrapText="1"/>
    </xf>
    <xf numFmtId="164" fontId="10" fillId="5" borderId="1" xfId="8" applyFont="1" applyFill="1" applyBorder="1" applyAlignment="1"/>
    <xf numFmtId="166" fontId="11" fillId="5" borderId="1" xfId="6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9" fillId="6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4" fontId="9" fillId="3" borderId="14" xfId="8" applyNumberFormat="1" applyFont="1" applyFill="1" applyBorder="1" applyAlignment="1">
      <alignment horizontal="center" vertical="center"/>
    </xf>
    <xf numFmtId="44" fontId="9" fillId="3" borderId="9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9" fillId="3" borderId="1" xfId="8" applyNumberFormat="1" applyFont="1" applyFill="1" applyBorder="1" applyAlignment="1">
      <alignment horizontal="center" vertical="center"/>
    </xf>
    <xf numFmtId="44" fontId="9" fillId="3" borderId="12" xfId="8" applyNumberFormat="1" applyFont="1" applyFill="1" applyBorder="1" applyAlignment="1">
      <alignment horizontal="center" vertical="center"/>
    </xf>
    <xf numFmtId="44" fontId="9" fillId="0" borderId="4" xfId="8" applyNumberFormat="1" applyFont="1" applyFill="1" applyBorder="1" applyAlignment="1">
      <alignment vertical="center"/>
    </xf>
    <xf numFmtId="44" fontId="10" fillId="0" borderId="0" xfId="8" applyNumberFormat="1" applyFont="1"/>
    <xf numFmtId="49" fontId="9" fillId="4" borderId="0" xfId="1" applyNumberFormat="1" applyFont="1" applyFill="1" applyBorder="1" applyAlignment="1">
      <alignment horizontal="center" vertical="center"/>
    </xf>
    <xf numFmtId="44" fontId="9" fillId="4" borderId="0" xfId="8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68" fontId="0" fillId="4" borderId="0" xfId="0" applyNumberFormat="1" applyFill="1"/>
    <xf numFmtId="49" fontId="0" fillId="4" borderId="0" xfId="0" applyNumberFormat="1" applyFill="1" applyAlignment="1">
      <alignment horizontal="right"/>
    </xf>
    <xf numFmtId="44" fontId="21" fillId="0" borderId="0" xfId="8" applyNumberFormat="1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horizontal="center" vertical="center"/>
    </xf>
    <xf numFmtId="0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 wrapText="1"/>
    </xf>
    <xf numFmtId="44" fontId="21" fillId="3" borderId="1" xfId="8" applyNumberFormat="1" applyFont="1" applyFill="1" applyBorder="1" applyAlignment="1">
      <alignment horizontal="center" vertic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4" fontId="21" fillId="3" borderId="23" xfId="8" applyNumberFormat="1" applyFont="1" applyFill="1" applyBorder="1" applyAlignment="1">
      <alignment horizontal="center" vertical="center"/>
    </xf>
    <xf numFmtId="0" fontId="21" fillId="0" borderId="0" xfId="5" applyNumberFormat="1" applyFont="1" applyFill="1" applyBorder="1" applyAlignment="1">
      <alignment horizontal="left" vertical="center"/>
    </xf>
    <xf numFmtId="0" fontId="22" fillId="0" borderId="0" xfId="5" applyNumberFormat="1" applyFont="1" applyFill="1" applyBorder="1" applyAlignment="1">
      <alignment horizontal="left" vertical="center"/>
    </xf>
    <xf numFmtId="0" fontId="22" fillId="0" borderId="0" xfId="5" applyNumberFormat="1" applyFont="1" applyFill="1" applyBorder="1" applyAlignment="1">
      <alignment horizontal="center" vertical="center"/>
    </xf>
    <xf numFmtId="166" fontId="22" fillId="0" borderId="0" xfId="6" applyNumberFormat="1" applyFont="1" applyFill="1" applyBorder="1" applyAlignment="1">
      <alignment horizontal="center" vertical="center"/>
    </xf>
    <xf numFmtId="166" fontId="22" fillId="0" borderId="0" xfId="7" applyNumberFormat="1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left" vertical="center"/>
    </xf>
    <xf numFmtId="44" fontId="21" fillId="3" borderId="20" xfId="8" applyNumberFormat="1" applyFont="1" applyFill="1" applyBorder="1" applyAlignment="1">
      <alignment horizontal="center" vertical="center"/>
    </xf>
    <xf numFmtId="0" fontId="22" fillId="4" borderId="0" xfId="5" applyNumberFormat="1" applyFont="1" applyFill="1" applyBorder="1" applyAlignment="1">
      <alignment horizontal="center" vertical="center"/>
    </xf>
    <xf numFmtId="166" fontId="22" fillId="4" borderId="0" xfId="6" applyNumberFormat="1" applyFont="1" applyFill="1" applyBorder="1" applyAlignment="1">
      <alignment horizontal="center" vertical="center"/>
    </xf>
    <xf numFmtId="166" fontId="22" fillId="4" borderId="0" xfId="7" applyNumberFormat="1" applyFont="1" applyFill="1" applyBorder="1" applyAlignment="1">
      <alignment horizontal="center" vertical="center"/>
    </xf>
    <xf numFmtId="0" fontId="22" fillId="4" borderId="0" xfId="5" applyFont="1" applyFill="1" applyBorder="1" applyAlignment="1">
      <alignment horizontal="left" vertical="center"/>
    </xf>
    <xf numFmtId="49" fontId="21" fillId="4" borderId="0" xfId="1" applyNumberFormat="1" applyFont="1" applyFill="1" applyBorder="1" applyAlignment="1">
      <alignment horizontal="center" vertical="center"/>
    </xf>
    <xf numFmtId="44" fontId="21" fillId="4" borderId="0" xfId="8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9" fontId="21" fillId="0" borderId="0" xfId="1" applyNumberFormat="1" applyFont="1" applyFill="1" applyBorder="1" applyAlignment="1">
      <alignment horizontal="center" vertical="center"/>
    </xf>
    <xf numFmtId="49" fontId="21" fillId="4" borderId="24" xfId="1" applyNumberFormat="1" applyFont="1" applyFill="1" applyBorder="1" applyAlignment="1">
      <alignment horizontal="center" vertical="center"/>
    </xf>
    <xf numFmtId="44" fontId="21" fillId="4" borderId="25" xfId="8" applyNumberFormat="1" applyFont="1" applyFill="1" applyBorder="1" applyAlignment="1">
      <alignment horizontal="center" vertical="center"/>
    </xf>
    <xf numFmtId="44" fontId="21" fillId="3" borderId="28" xfId="8" applyNumberFormat="1" applyFont="1" applyFill="1" applyBorder="1" applyAlignment="1">
      <alignment horizontal="center" vertical="center"/>
    </xf>
    <xf numFmtId="0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49" fontId="21" fillId="4" borderId="4" xfId="1" applyNumberFormat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49" fontId="22" fillId="0" borderId="0" xfId="7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left" vertical="center"/>
    </xf>
    <xf numFmtId="44" fontId="22" fillId="0" borderId="0" xfId="8" applyNumberFormat="1" applyFont="1" applyFill="1" applyBorder="1" applyAlignment="1">
      <alignment vertical="center"/>
    </xf>
    <xf numFmtId="44" fontId="21" fillId="3" borderId="14" xfId="8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22" fillId="4" borderId="0" xfId="1" applyNumberFormat="1" applyFont="1" applyFill="1" applyBorder="1" applyAlignment="1">
      <alignment horizontal="center" vertical="center"/>
    </xf>
    <xf numFmtId="49" fontId="22" fillId="4" borderId="0" xfId="7" applyNumberFormat="1" applyFont="1" applyFill="1" applyBorder="1" applyAlignment="1">
      <alignment horizontal="center" vertical="center"/>
    </xf>
    <xf numFmtId="49" fontId="22" fillId="4" borderId="0" xfId="1" applyNumberFormat="1" applyFont="1" applyFill="1" applyBorder="1" applyAlignment="1">
      <alignment horizontal="center" vertical="center"/>
    </xf>
    <xf numFmtId="0" fontId="22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0" fontId="24" fillId="0" borderId="0" xfId="5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44" fontId="24" fillId="0" borderId="0" xfId="8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8" fillId="0" borderId="0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vertical="center"/>
    </xf>
    <xf numFmtId="1" fontId="22" fillId="0" borderId="0" xfId="7" applyNumberFormat="1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23" fillId="0" borderId="0" xfId="0" applyFont="1" applyFill="1"/>
    <xf numFmtId="49" fontId="9" fillId="0" borderId="1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164" fontId="0" fillId="0" borderId="1" xfId="8" applyFon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22" fillId="4" borderId="2" xfId="7" applyFont="1" applyFill="1" applyBorder="1" applyAlignment="1">
      <alignment horizontal="left" vertical="center"/>
    </xf>
    <xf numFmtId="0" fontId="22" fillId="4" borderId="2" xfId="7" applyFont="1" applyFill="1" applyBorder="1" applyAlignment="1">
      <alignment vertical="center"/>
    </xf>
    <xf numFmtId="0" fontId="22" fillId="4" borderId="1" xfId="7" applyFont="1" applyFill="1" applyBorder="1" applyAlignment="1">
      <alignment vertical="center"/>
    </xf>
    <xf numFmtId="0" fontId="22" fillId="4" borderId="1" xfId="7" applyFont="1" applyFill="1" applyBorder="1" applyAlignment="1">
      <alignment horizontal="left" vertical="center"/>
    </xf>
    <xf numFmtId="49" fontId="22" fillId="4" borderId="1" xfId="1" applyNumberFormat="1" applyFont="1" applyFill="1" applyBorder="1" applyAlignment="1">
      <alignment vertical="center"/>
    </xf>
    <xf numFmtId="1" fontId="22" fillId="4" borderId="1" xfId="7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/>
    </xf>
    <xf numFmtId="49" fontId="22" fillId="4" borderId="1" xfId="1" applyNumberFormat="1" applyFont="1" applyFill="1" applyBorder="1" applyAlignment="1">
      <alignment horizontal="center" vertical="center"/>
    </xf>
    <xf numFmtId="49" fontId="22" fillId="4" borderId="1" xfId="7" applyNumberFormat="1" applyFont="1" applyFill="1" applyBorder="1" applyAlignment="1">
      <alignment horizontal="center" vertical="center"/>
    </xf>
    <xf numFmtId="0" fontId="22" fillId="4" borderId="1" xfId="7" applyFont="1" applyFill="1" applyBorder="1" applyAlignment="1">
      <alignment horizontal="center" vertical="center"/>
    </xf>
    <xf numFmtId="44" fontId="22" fillId="4" borderId="1" xfId="8" applyNumberFormat="1" applyFont="1" applyFill="1" applyBorder="1" applyAlignment="1">
      <alignment vertical="center"/>
    </xf>
    <xf numFmtId="0" fontId="22" fillId="4" borderId="1" xfId="7" applyNumberFormat="1" applyFont="1" applyFill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/>
    </xf>
    <xf numFmtId="1" fontId="22" fillId="4" borderId="1" xfId="1" applyNumberFormat="1" applyFont="1" applyFill="1" applyBorder="1" applyAlignment="1">
      <alignment horizontal="center" vertical="center"/>
    </xf>
    <xf numFmtId="0" fontId="22" fillId="4" borderId="1" xfId="1" applyNumberFormat="1" applyFont="1" applyFill="1" applyBorder="1" applyAlignment="1">
      <alignment horizontal="center" vertical="center"/>
    </xf>
    <xf numFmtId="14" fontId="14" fillId="4" borderId="0" xfId="0" applyNumberFormat="1" applyFont="1" applyFill="1" applyAlignment="1">
      <alignment horizontal="center"/>
    </xf>
    <xf numFmtId="44" fontId="23" fillId="4" borderId="1" xfId="8" applyNumberFormat="1" applyFont="1" applyFill="1" applyBorder="1"/>
    <xf numFmtId="49" fontId="22" fillId="4" borderId="1" xfId="1" applyNumberFormat="1" applyFont="1" applyFill="1" applyBorder="1" applyAlignment="1">
      <alignment horizontal="left" vertical="center"/>
    </xf>
    <xf numFmtId="166" fontId="22" fillId="4" borderId="1" xfId="7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/>
    <xf numFmtId="44" fontId="23" fillId="4" borderId="1" xfId="8" applyNumberFormat="1" applyFont="1" applyFill="1" applyBorder="1" applyAlignment="1">
      <alignment vertical="center"/>
    </xf>
    <xf numFmtId="166" fontId="22" fillId="4" borderId="1" xfId="6" applyNumberFormat="1" applyFont="1" applyFill="1" applyBorder="1" applyAlignment="1">
      <alignment horizontal="center" vertical="center"/>
    </xf>
    <xf numFmtId="14" fontId="0" fillId="4" borderId="0" xfId="0" applyNumberFormat="1" applyFont="1" applyFill="1" applyAlignment="1">
      <alignment horizontal="center"/>
    </xf>
    <xf numFmtId="0" fontId="22" fillId="4" borderId="6" xfId="7" applyFont="1" applyFill="1" applyBorder="1" applyAlignment="1">
      <alignment horizontal="left" vertical="center"/>
    </xf>
    <xf numFmtId="44" fontId="22" fillId="4" borderId="6" xfId="8" applyNumberFormat="1" applyFont="1" applyFill="1" applyBorder="1" applyAlignment="1">
      <alignment vertical="center"/>
    </xf>
    <xf numFmtId="0" fontId="22" fillId="4" borderId="1" xfId="7" applyFont="1" applyFill="1" applyBorder="1" applyAlignment="1">
      <alignment vertical="center" wrapText="1"/>
    </xf>
    <xf numFmtId="44" fontId="22" fillId="4" borderId="3" xfId="8" applyNumberFormat="1" applyFont="1" applyFill="1" applyBorder="1" applyAlignment="1">
      <alignment vertical="center"/>
    </xf>
    <xf numFmtId="0" fontId="22" fillId="4" borderId="16" xfId="7" applyFont="1" applyFill="1" applyBorder="1" applyAlignment="1">
      <alignment horizontal="left" vertical="center"/>
    </xf>
    <xf numFmtId="44" fontId="22" fillId="4" borderId="16" xfId="8" applyNumberFormat="1" applyFont="1" applyFill="1" applyBorder="1" applyAlignment="1">
      <alignment vertical="center"/>
    </xf>
    <xf numFmtId="0" fontId="23" fillId="4" borderId="1" xfId="0" applyFont="1" applyFill="1" applyBorder="1"/>
    <xf numFmtId="14" fontId="23" fillId="4" borderId="1" xfId="0" applyNumberFormat="1" applyFont="1" applyFill="1" applyBorder="1"/>
    <xf numFmtId="0" fontId="22" fillId="4" borderId="1" xfId="5" applyNumberFormat="1" applyFont="1" applyFill="1" applyBorder="1" applyAlignment="1">
      <alignment horizontal="center" vertical="center"/>
    </xf>
    <xf numFmtId="0" fontId="22" fillId="4" borderId="6" xfId="7" applyFont="1" applyFill="1" applyBorder="1" applyAlignment="1">
      <alignment vertical="center"/>
    </xf>
    <xf numFmtId="164" fontId="0" fillId="4" borderId="0" xfId="8" applyFont="1" applyFill="1" applyBorder="1"/>
    <xf numFmtId="14" fontId="0" fillId="4" borderId="0" xfId="0" applyNumberFormat="1" applyFill="1" applyBorder="1" applyAlignment="1">
      <alignment horizontal="center"/>
    </xf>
    <xf numFmtId="0" fontId="0" fillId="4" borderId="1" xfId="0" applyFill="1" applyBorder="1"/>
    <xf numFmtId="44" fontId="23" fillId="4" borderId="1" xfId="8" applyNumberFormat="1" applyFont="1" applyFill="1" applyBorder="1" applyAlignment="1"/>
    <xf numFmtId="44" fontId="22" fillId="4" borderId="1" xfId="8" applyNumberFormat="1" applyFont="1" applyFill="1" applyBorder="1" applyAlignment="1">
      <alignment horizontal="right" vertical="center"/>
    </xf>
    <xf numFmtId="0" fontId="22" fillId="4" borderId="3" xfId="7" applyNumberFormat="1" applyFont="1" applyFill="1" applyBorder="1" applyAlignment="1">
      <alignment horizontal="center" vertical="center"/>
    </xf>
    <xf numFmtId="49" fontId="22" fillId="4" borderId="3" xfId="7" applyNumberFormat="1" applyFont="1" applyFill="1" applyBorder="1" applyAlignment="1">
      <alignment horizontal="center" vertical="center"/>
    </xf>
    <xf numFmtId="49" fontId="22" fillId="4" borderId="3" xfId="1" applyNumberFormat="1" applyFont="1" applyFill="1" applyBorder="1" applyAlignment="1">
      <alignment horizontal="center" vertical="center"/>
    </xf>
    <xf numFmtId="0" fontId="22" fillId="4" borderId="3" xfId="7" applyFont="1" applyFill="1" applyBorder="1" applyAlignment="1">
      <alignment vertical="center"/>
    </xf>
    <xf numFmtId="0" fontId="22" fillId="4" borderId="3" xfId="7" applyFont="1" applyFill="1" applyBorder="1" applyAlignment="1">
      <alignment horizontal="left" vertical="center"/>
    </xf>
    <xf numFmtId="0" fontId="22" fillId="4" borderId="3" xfId="7" applyFont="1" applyFill="1" applyBorder="1" applyAlignment="1">
      <alignment horizontal="center" vertical="center"/>
    </xf>
    <xf numFmtId="164" fontId="0" fillId="4" borderId="4" xfId="8" applyFont="1" applyFill="1" applyBorder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0" fontId="22" fillId="4" borderId="6" xfId="7" applyNumberFormat="1" applyFont="1" applyFill="1" applyBorder="1" applyAlignment="1">
      <alignment horizontal="center" vertical="center"/>
    </xf>
    <xf numFmtId="49" fontId="22" fillId="4" borderId="6" xfId="7" applyNumberFormat="1" applyFont="1" applyFill="1" applyBorder="1" applyAlignment="1">
      <alignment horizontal="center" vertical="center"/>
    </xf>
    <xf numFmtId="49" fontId="22" fillId="4" borderId="6" xfId="1" applyNumberFormat="1" applyFont="1" applyFill="1" applyBorder="1" applyAlignment="1">
      <alignment horizontal="center" vertical="center"/>
    </xf>
    <xf numFmtId="0" fontId="22" fillId="4" borderId="1" xfId="5" applyNumberFormat="1" applyFont="1" applyFill="1" applyBorder="1" applyAlignment="1">
      <alignment horizontal="left" vertical="center"/>
    </xf>
    <xf numFmtId="8" fontId="22" fillId="4" borderId="6" xfId="8" applyNumberFormat="1" applyFont="1" applyFill="1" applyBorder="1" applyAlignment="1">
      <alignment vertical="center"/>
    </xf>
    <xf numFmtId="0" fontId="22" fillId="7" borderId="1" xfId="7" applyFont="1" applyFill="1" applyBorder="1" applyAlignment="1">
      <alignment horizontal="left" vertical="center"/>
    </xf>
    <xf numFmtId="0" fontId="22" fillId="7" borderId="1" xfId="7" applyFont="1" applyFill="1" applyBorder="1" applyAlignment="1">
      <alignment vertical="center"/>
    </xf>
    <xf numFmtId="0" fontId="23" fillId="7" borderId="1" xfId="0" applyFont="1" applyFill="1" applyBorder="1" applyAlignment="1">
      <alignment horizontal="left"/>
    </xf>
    <xf numFmtId="0" fontId="23" fillId="7" borderId="0" xfId="0" applyFont="1" applyFill="1"/>
    <xf numFmtId="0" fontId="22" fillId="7" borderId="2" xfId="7" applyFont="1" applyFill="1" applyBorder="1" applyAlignment="1">
      <alignment horizontal="left" vertical="center"/>
    </xf>
    <xf numFmtId="0" fontId="22" fillId="7" borderId="2" xfId="7" applyFont="1" applyFill="1" applyBorder="1" applyAlignment="1">
      <alignment vertical="center"/>
    </xf>
    <xf numFmtId="166" fontId="22" fillId="7" borderId="0" xfId="7" applyNumberFormat="1" applyFont="1" applyFill="1" applyBorder="1" applyAlignment="1">
      <alignment horizontal="center" vertical="center"/>
    </xf>
    <xf numFmtId="0" fontId="22" fillId="7" borderId="0" xfId="7" applyFont="1" applyFill="1" applyBorder="1" applyAlignment="1">
      <alignment horizontal="left" vertical="center"/>
    </xf>
    <xf numFmtId="0" fontId="22" fillId="8" borderId="1" xfId="7" applyFont="1" applyFill="1" applyBorder="1" applyAlignment="1">
      <alignment horizontal="left" vertical="center"/>
    </xf>
    <xf numFmtId="0" fontId="22" fillId="8" borderId="1" xfId="7" applyFont="1" applyFill="1" applyBorder="1" applyAlignment="1">
      <alignment vertical="center"/>
    </xf>
    <xf numFmtId="49" fontId="22" fillId="8" borderId="1" xfId="1" applyNumberFormat="1" applyFont="1" applyFill="1" applyBorder="1" applyAlignment="1">
      <alignment vertical="center"/>
    </xf>
    <xf numFmtId="0" fontId="22" fillId="8" borderId="2" xfId="7" applyFont="1" applyFill="1" applyBorder="1" applyAlignment="1">
      <alignment vertical="center"/>
    </xf>
    <xf numFmtId="49" fontId="9" fillId="3" borderId="13" xfId="1" applyNumberFormat="1" applyFont="1" applyFill="1" applyBorder="1" applyAlignment="1">
      <alignment horizontal="center" vertical="center"/>
    </xf>
    <xf numFmtId="49" fontId="9" fillId="3" borderId="18" xfId="1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49" fontId="9" fillId="3" borderId="22" xfId="1" applyNumberFormat="1" applyFont="1" applyFill="1" applyBorder="1" applyAlignment="1">
      <alignment horizontal="center" vertical="center"/>
    </xf>
    <xf numFmtId="49" fontId="9" fillId="3" borderId="21" xfId="1" applyNumberFormat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49" fontId="9" fillId="3" borderId="15" xfId="1" applyNumberFormat="1" applyFont="1" applyFill="1" applyBorder="1" applyAlignment="1">
      <alignment horizontal="center" vertical="center"/>
    </xf>
    <xf numFmtId="49" fontId="9" fillId="3" borderId="19" xfId="1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9" fillId="0" borderId="0" xfId="5" applyNumberFormat="1" applyFont="1" applyFill="1" applyBorder="1" applyAlignment="1">
      <alignment horizontal="center" vertical="center"/>
    </xf>
    <xf numFmtId="49" fontId="9" fillId="0" borderId="0" xfId="7" applyNumberFormat="1" applyFont="1" applyFill="1" applyBorder="1" applyAlignment="1">
      <alignment horizontal="center" vertical="center"/>
    </xf>
    <xf numFmtId="49" fontId="9" fillId="3" borderId="11" xfId="1" applyNumberFormat="1" applyFont="1" applyFill="1" applyBorder="1" applyAlignment="1">
      <alignment horizontal="center" vertical="center"/>
    </xf>
    <xf numFmtId="49" fontId="9" fillId="3" borderId="17" xfId="1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9" fontId="16" fillId="3" borderId="7" xfId="1" applyNumberFormat="1" applyFont="1" applyFill="1" applyBorder="1" applyAlignment="1">
      <alignment horizontal="center" vertical="center"/>
    </xf>
    <xf numFmtId="49" fontId="16" fillId="3" borderId="8" xfId="1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49" fontId="21" fillId="3" borderId="7" xfId="1" applyNumberFormat="1" applyFont="1" applyFill="1" applyBorder="1" applyAlignment="1">
      <alignment horizontal="center" vertical="center"/>
    </xf>
    <xf numFmtId="49" fontId="21" fillId="3" borderId="8" xfId="1" applyNumberFormat="1" applyFont="1" applyFill="1" applyBorder="1" applyAlignment="1">
      <alignment horizontal="center" vertical="center"/>
    </xf>
    <xf numFmtId="49" fontId="21" fillId="3" borderId="22" xfId="1" applyNumberFormat="1" applyFont="1" applyFill="1" applyBorder="1" applyAlignment="1">
      <alignment horizontal="center" vertical="center"/>
    </xf>
    <xf numFmtId="49" fontId="21" fillId="3" borderId="21" xfId="1" applyNumberFormat="1" applyFont="1" applyFill="1" applyBorder="1" applyAlignment="1">
      <alignment horizontal="center" vertical="center"/>
    </xf>
    <xf numFmtId="49" fontId="9" fillId="0" borderId="4" xfId="7" applyNumberFormat="1" applyFont="1" applyFill="1" applyBorder="1" applyAlignment="1">
      <alignment horizontal="center" vertical="center"/>
    </xf>
    <xf numFmtId="49" fontId="21" fillId="3" borderId="13" xfId="1" applyNumberFormat="1" applyFont="1" applyFill="1" applyBorder="1" applyAlignment="1">
      <alignment horizontal="center" vertical="center"/>
    </xf>
    <xf numFmtId="49" fontId="21" fillId="3" borderId="18" xfId="1" applyNumberFormat="1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 vertical="center" wrapText="1"/>
    </xf>
    <xf numFmtId="0" fontId="27" fillId="0" borderId="0" xfId="11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 vertical="center"/>
    </xf>
    <xf numFmtId="49" fontId="21" fillId="3" borderId="15" xfId="1" applyNumberFormat="1" applyFont="1" applyFill="1" applyBorder="1" applyAlignment="1">
      <alignment horizontal="center" vertical="center"/>
    </xf>
    <xf numFmtId="49" fontId="21" fillId="3" borderId="19" xfId="1" applyNumberFormat="1" applyFont="1" applyFill="1" applyBorder="1" applyAlignment="1">
      <alignment horizontal="center" vertical="center"/>
    </xf>
    <xf numFmtId="49" fontId="21" fillId="3" borderId="26" xfId="1" applyNumberFormat="1" applyFont="1" applyFill="1" applyBorder="1" applyAlignment="1">
      <alignment horizontal="center" vertical="center"/>
    </xf>
    <xf numFmtId="49" fontId="21" fillId="3" borderId="27" xfId="1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4" fillId="0" borderId="4" xfId="5" applyFont="1" applyFill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</cellXfs>
  <cellStyles count="12">
    <cellStyle name="Énfasis2" xfId="1" builtinId="33"/>
    <cellStyle name="Euro" xfId="2"/>
    <cellStyle name="Hipervínculo" xfId="11" builtinId="8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3629025" y="2426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362902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217714</xdr:colOff>
      <xdr:row>0</xdr:row>
      <xdr:rowOff>0</xdr:rowOff>
    </xdr:from>
    <xdr:to>
      <xdr:col>9</xdr:col>
      <xdr:colOff>1170214</xdr:colOff>
      <xdr:row>4</xdr:row>
      <xdr:rowOff>40819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381639" y="0"/>
          <a:ext cx="952500" cy="1069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775607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NOMINA%202017\NOMINA%20ENERO%202017\nomina%20ener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1"/>
  <sheetViews>
    <sheetView showGridLines="0" topLeftCell="C136" zoomScale="70" zoomScaleNormal="70" zoomScaleSheetLayoutView="70" zoomScalePageLayoutView="85" workbookViewId="0">
      <selection activeCell="L154" sqref="L154"/>
    </sheetView>
  </sheetViews>
  <sheetFormatPr baseColWidth="10" defaultRowHeight="15.75" x14ac:dyDescent="0.25"/>
  <cols>
    <col min="1" max="1" width="6.28515625" style="44" customWidth="1"/>
    <col min="2" max="2" width="11.85546875" style="2" bestFit="1" customWidth="1"/>
    <col min="3" max="3" width="22" style="3" customWidth="1"/>
    <col min="4" max="4" width="14.28515625" style="3" bestFit="1" customWidth="1"/>
    <col min="5" max="5" width="30.85546875" style="1" customWidth="1"/>
    <col min="6" max="6" width="56.5703125" style="1" bestFit="1" customWidth="1"/>
    <col min="7" max="7" width="36.140625" style="1" customWidth="1"/>
    <col min="8" max="8" width="50.5703125" style="1" customWidth="1"/>
    <col min="9" max="9" width="13.85546875" style="82" customWidth="1"/>
    <col min="10" max="10" width="21.42578125" style="76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33.75" customHeight="1" x14ac:dyDescent="0.25">
      <c r="A1" s="305" t="s">
        <v>126</v>
      </c>
      <c r="B1" s="305"/>
      <c r="C1" s="305"/>
      <c r="D1" s="305"/>
      <c r="E1" s="305"/>
      <c r="F1" s="305"/>
      <c r="G1" s="305"/>
      <c r="H1" s="305"/>
      <c r="I1" s="305"/>
      <c r="J1" s="305"/>
      <c r="K1" s="1" t="s">
        <v>299</v>
      </c>
    </row>
    <row r="2" spans="1:16" x14ac:dyDescent="0.25">
      <c r="A2" s="306" t="s">
        <v>574</v>
      </c>
      <c r="B2" s="306"/>
      <c r="C2" s="306"/>
      <c r="D2" s="306"/>
      <c r="E2" s="306"/>
      <c r="F2" s="306"/>
      <c r="G2" s="306"/>
      <c r="H2" s="306"/>
      <c r="I2" s="306"/>
      <c r="J2" s="306"/>
    </row>
    <row r="3" spans="1:16" x14ac:dyDescent="0.25">
      <c r="A3" s="64"/>
      <c r="B3" s="124"/>
      <c r="C3" s="124"/>
      <c r="D3" s="124"/>
      <c r="E3" s="124"/>
      <c r="F3" s="124"/>
      <c r="G3" s="124"/>
      <c r="H3" s="124"/>
      <c r="I3" s="124"/>
      <c r="J3" s="72"/>
      <c r="K3" s="1" t="s">
        <v>106</v>
      </c>
      <c r="L3" s="44">
        <f>130-L4</f>
        <v>130</v>
      </c>
      <c r="M3" s="34">
        <f>+L3/129</f>
        <v>1.0077519379844961</v>
      </c>
    </row>
    <row r="4" spans="1:16" x14ac:dyDescent="0.25">
      <c r="A4" s="307" t="s">
        <v>54</v>
      </c>
      <c r="B4" s="307"/>
      <c r="C4" s="307"/>
      <c r="D4" s="307"/>
      <c r="E4" s="307"/>
      <c r="F4" s="307"/>
      <c r="G4" s="307"/>
      <c r="H4" s="307"/>
      <c r="I4" s="307"/>
      <c r="J4" s="307"/>
      <c r="K4" s="1" t="s">
        <v>105</v>
      </c>
      <c r="L4" s="44">
        <f>COUNTBLANK(I7:I167)-40+6+3+2+1</f>
        <v>0</v>
      </c>
    </row>
    <row r="5" spans="1:16" x14ac:dyDescent="0.25">
      <c r="A5" s="308" t="s">
        <v>139</v>
      </c>
      <c r="B5" s="308"/>
      <c r="C5" s="308"/>
      <c r="D5" s="308"/>
      <c r="E5" s="308"/>
      <c r="F5" s="308"/>
      <c r="G5" s="308"/>
      <c r="H5" s="308"/>
      <c r="I5" s="308"/>
      <c r="J5" s="308"/>
      <c r="L5" s="69"/>
    </row>
    <row r="6" spans="1:16" ht="38.25" customHeight="1" x14ac:dyDescent="0.25">
      <c r="A6" s="41" t="s">
        <v>1</v>
      </c>
      <c r="B6" s="33" t="s">
        <v>92</v>
      </c>
      <c r="C6" s="33" t="s">
        <v>2</v>
      </c>
      <c r="D6" s="67" t="s">
        <v>144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93</v>
      </c>
      <c r="J6" s="73" t="s">
        <v>7</v>
      </c>
      <c r="N6" s="27" t="s">
        <v>133</v>
      </c>
    </row>
    <row r="7" spans="1:16" ht="15.75" customHeight="1" x14ac:dyDescent="0.25">
      <c r="A7" s="128">
        <v>1</v>
      </c>
      <c r="B7" s="129">
        <v>4928954</v>
      </c>
      <c r="C7" s="130" t="s">
        <v>171</v>
      </c>
      <c r="D7" s="131" t="s">
        <v>199</v>
      </c>
      <c r="E7" s="132" t="s">
        <v>156</v>
      </c>
      <c r="F7" s="133" t="s">
        <v>172</v>
      </c>
      <c r="G7" s="134" t="s">
        <v>53</v>
      </c>
      <c r="H7" s="135" t="s">
        <v>8</v>
      </c>
      <c r="I7" s="136" t="s">
        <v>421</v>
      </c>
      <c r="J7" s="137">
        <v>4200</v>
      </c>
      <c r="K7" s="49" t="str">
        <f>CONCATENATE(B7,I7,J7)</f>
        <v>4928954A-94200</v>
      </c>
      <c r="L7" s="25"/>
      <c r="N7" s="1" t="s">
        <v>101</v>
      </c>
      <c r="O7" s="35">
        <v>43203</v>
      </c>
    </row>
    <row r="8" spans="1:16" ht="15.75" customHeight="1" x14ac:dyDescent="0.25">
      <c r="A8" s="128">
        <v>2</v>
      </c>
      <c r="B8" s="138">
        <v>54012996</v>
      </c>
      <c r="C8" s="131" t="s">
        <v>209</v>
      </c>
      <c r="D8" s="131" t="s">
        <v>199</v>
      </c>
      <c r="E8" s="132" t="s">
        <v>156</v>
      </c>
      <c r="F8" s="134" t="s">
        <v>52</v>
      </c>
      <c r="G8" s="134" t="s">
        <v>53</v>
      </c>
      <c r="H8" s="134" t="s">
        <v>63</v>
      </c>
      <c r="I8" s="139" t="s">
        <v>575</v>
      </c>
      <c r="J8" s="137">
        <v>4000</v>
      </c>
      <c r="K8" s="49" t="str">
        <f t="shared" ref="K8:K71" si="0">CONCATENATE(B8,I8,J8)</f>
        <v>54012996B-784000</v>
      </c>
      <c r="L8" s="25"/>
      <c r="N8" s="1" t="s">
        <v>101</v>
      </c>
      <c r="O8" s="2" t="s">
        <v>104</v>
      </c>
    </row>
    <row r="9" spans="1:16" ht="15.75" customHeight="1" x14ac:dyDescent="0.25">
      <c r="A9" s="128">
        <v>3</v>
      </c>
      <c r="B9" s="129">
        <v>76941132</v>
      </c>
      <c r="C9" s="131" t="s">
        <v>207</v>
      </c>
      <c r="D9" s="131" t="s">
        <v>199</v>
      </c>
      <c r="E9" s="132" t="s">
        <v>156</v>
      </c>
      <c r="F9" s="140" t="s">
        <v>102</v>
      </c>
      <c r="G9" s="134" t="s">
        <v>53</v>
      </c>
      <c r="H9" s="141" t="s">
        <v>208</v>
      </c>
      <c r="I9" s="132" t="s">
        <v>576</v>
      </c>
      <c r="J9" s="137">
        <v>4000</v>
      </c>
      <c r="K9" s="49" t="str">
        <f t="shared" si="0"/>
        <v>76941132A-644000</v>
      </c>
      <c r="L9" s="25"/>
      <c r="N9" s="1" t="s">
        <v>101</v>
      </c>
      <c r="O9" s="35">
        <v>43107</v>
      </c>
    </row>
    <row r="10" spans="1:16" ht="15.75" customHeight="1" x14ac:dyDescent="0.25">
      <c r="A10" s="128">
        <v>4</v>
      </c>
      <c r="B10" s="129">
        <v>3663868</v>
      </c>
      <c r="C10" s="130" t="s">
        <v>210</v>
      </c>
      <c r="D10" s="131" t="s">
        <v>199</v>
      </c>
      <c r="E10" s="132" t="s">
        <v>156</v>
      </c>
      <c r="F10" s="133" t="s">
        <v>9</v>
      </c>
      <c r="G10" s="134" t="s">
        <v>53</v>
      </c>
      <c r="H10" s="135" t="s">
        <v>8</v>
      </c>
      <c r="I10" s="136" t="s">
        <v>577</v>
      </c>
      <c r="J10" s="137">
        <v>3700</v>
      </c>
      <c r="K10" s="49" t="str">
        <f t="shared" si="0"/>
        <v>3663868B-833700</v>
      </c>
      <c r="L10" s="25"/>
      <c r="N10" s="1" t="s">
        <v>101</v>
      </c>
      <c r="O10" s="2" t="s">
        <v>104</v>
      </c>
    </row>
    <row r="11" spans="1:16" ht="15.75" customHeight="1" x14ac:dyDescent="0.25">
      <c r="A11" s="128">
        <v>5</v>
      </c>
      <c r="B11" s="138">
        <v>85519162</v>
      </c>
      <c r="C11" s="131" t="s">
        <v>173</v>
      </c>
      <c r="D11" s="131" t="s">
        <v>199</v>
      </c>
      <c r="E11" s="132" t="s">
        <v>156</v>
      </c>
      <c r="F11" s="134" t="s">
        <v>211</v>
      </c>
      <c r="G11" s="134" t="s">
        <v>53</v>
      </c>
      <c r="H11" s="134" t="s">
        <v>174</v>
      </c>
      <c r="I11" s="139" t="s">
        <v>578</v>
      </c>
      <c r="J11" s="142">
        <v>3500</v>
      </c>
      <c r="K11" s="49" t="str">
        <f t="shared" si="0"/>
        <v>85519162C-1763500</v>
      </c>
      <c r="L11" s="25"/>
      <c r="N11" s="25" t="s">
        <v>101</v>
      </c>
      <c r="O11" s="35">
        <v>42980</v>
      </c>
    </row>
    <row r="12" spans="1:16" ht="15.75" customHeight="1" x14ac:dyDescent="0.25">
      <c r="A12" s="128">
        <v>6</v>
      </c>
      <c r="B12" s="138">
        <v>6627889</v>
      </c>
      <c r="C12" s="131" t="s">
        <v>183</v>
      </c>
      <c r="D12" s="131" t="s">
        <v>269</v>
      </c>
      <c r="E12" s="132" t="s">
        <v>181</v>
      </c>
      <c r="F12" s="134" t="s">
        <v>184</v>
      </c>
      <c r="G12" s="134" t="s">
        <v>53</v>
      </c>
      <c r="H12" s="134" t="s">
        <v>339</v>
      </c>
      <c r="I12" s="139" t="s">
        <v>579</v>
      </c>
      <c r="J12" s="137">
        <v>12000</v>
      </c>
      <c r="K12" s="49" t="str">
        <f t="shared" si="0"/>
        <v>6627889A-2312000</v>
      </c>
      <c r="L12" s="25" t="s">
        <v>405</v>
      </c>
      <c r="N12" s="25" t="s">
        <v>94</v>
      </c>
      <c r="O12" s="35" t="s">
        <v>104</v>
      </c>
      <c r="P12" s="1" t="s">
        <v>123</v>
      </c>
    </row>
    <row r="13" spans="1:16" ht="15.75" customHeight="1" x14ac:dyDescent="0.25">
      <c r="A13" s="128">
        <v>7</v>
      </c>
      <c r="B13" s="138">
        <v>60990996</v>
      </c>
      <c r="C13" s="131" t="s">
        <v>296</v>
      </c>
      <c r="D13" s="131" t="s">
        <v>269</v>
      </c>
      <c r="E13" s="132" t="s">
        <v>181</v>
      </c>
      <c r="F13" s="134" t="s">
        <v>297</v>
      </c>
      <c r="G13" s="143" t="s">
        <v>365</v>
      </c>
      <c r="H13" s="134" t="s">
        <v>298</v>
      </c>
      <c r="I13" s="139" t="s">
        <v>580</v>
      </c>
      <c r="J13" s="137">
        <v>7000</v>
      </c>
      <c r="K13" s="49" t="str">
        <f t="shared" si="0"/>
        <v>60990996A-2047000</v>
      </c>
      <c r="L13" s="25"/>
      <c r="N13" s="25" t="s">
        <v>101</v>
      </c>
      <c r="O13" s="35">
        <v>43377</v>
      </c>
    </row>
    <row r="14" spans="1:16" ht="15.75" customHeight="1" x14ac:dyDescent="0.25">
      <c r="A14" s="128">
        <v>8</v>
      </c>
      <c r="B14" s="71">
        <v>67151698</v>
      </c>
      <c r="C14" s="70" t="s">
        <v>196</v>
      </c>
      <c r="D14" s="70" t="s">
        <v>269</v>
      </c>
      <c r="E14" s="12" t="s">
        <v>181</v>
      </c>
      <c r="F14" s="57" t="s">
        <v>197</v>
      </c>
      <c r="G14" s="57" t="s">
        <v>53</v>
      </c>
      <c r="H14" s="57" t="s">
        <v>208</v>
      </c>
      <c r="I14" s="87" t="s">
        <v>656</v>
      </c>
      <c r="J14" s="88">
        <v>6000</v>
      </c>
      <c r="K14" s="49" t="str">
        <f t="shared" si="0"/>
        <v>67151698A-156000</v>
      </c>
      <c r="L14" s="25"/>
      <c r="N14" s="25" t="s">
        <v>101</v>
      </c>
      <c r="O14" s="35">
        <v>42844</v>
      </c>
    </row>
    <row r="15" spans="1:16" ht="15.75" customHeight="1" x14ac:dyDescent="0.25">
      <c r="A15" s="128">
        <v>9</v>
      </c>
      <c r="B15" s="129">
        <v>74296760</v>
      </c>
      <c r="C15" s="131" t="s">
        <v>315</v>
      </c>
      <c r="D15" s="131" t="s">
        <v>318</v>
      </c>
      <c r="E15" s="132" t="s">
        <v>316</v>
      </c>
      <c r="F15" s="140" t="s">
        <v>72</v>
      </c>
      <c r="G15" s="134" t="s">
        <v>53</v>
      </c>
      <c r="H15" s="134" t="s">
        <v>63</v>
      </c>
      <c r="I15" s="132" t="s">
        <v>582</v>
      </c>
      <c r="J15" s="137">
        <v>6000</v>
      </c>
      <c r="K15" s="49" t="str">
        <f t="shared" si="0"/>
        <v>74296760A-686000</v>
      </c>
      <c r="L15" s="25"/>
      <c r="N15" s="1" t="s">
        <v>101</v>
      </c>
      <c r="O15" s="48">
        <v>42950</v>
      </c>
    </row>
    <row r="16" spans="1:16" ht="15.75" customHeight="1" x14ac:dyDescent="0.25">
      <c r="A16" s="128">
        <v>10</v>
      </c>
      <c r="B16" s="138">
        <v>26431610</v>
      </c>
      <c r="C16" s="131" t="s">
        <v>344</v>
      </c>
      <c r="D16" s="131" t="s">
        <v>341</v>
      </c>
      <c r="E16" s="132" t="s">
        <v>342</v>
      </c>
      <c r="F16" s="134" t="s">
        <v>345</v>
      </c>
      <c r="G16" s="134" t="s">
        <v>53</v>
      </c>
      <c r="H16" s="134" t="s">
        <v>63</v>
      </c>
      <c r="I16" s="139" t="s">
        <v>414</v>
      </c>
      <c r="J16" s="142">
        <v>3000</v>
      </c>
      <c r="K16" s="49" t="str">
        <f t="shared" si="0"/>
        <v>26431610A-83000</v>
      </c>
      <c r="L16" s="25"/>
      <c r="N16" s="25" t="s">
        <v>101</v>
      </c>
      <c r="O16" s="35">
        <v>42927</v>
      </c>
    </row>
    <row r="17" spans="1:16" ht="15.75" customHeight="1" x14ac:dyDescent="0.25">
      <c r="A17" s="128">
        <v>11</v>
      </c>
      <c r="B17" s="71">
        <v>916471</v>
      </c>
      <c r="C17" s="70" t="s">
        <v>358</v>
      </c>
      <c r="D17" s="70" t="s">
        <v>359</v>
      </c>
      <c r="E17" s="12" t="s">
        <v>360</v>
      </c>
      <c r="F17" s="57" t="s">
        <v>356</v>
      </c>
      <c r="G17" s="57" t="s">
        <v>53</v>
      </c>
      <c r="H17" s="57" t="s">
        <v>357</v>
      </c>
      <c r="I17" s="87" t="s">
        <v>610</v>
      </c>
      <c r="J17" s="88">
        <v>16000</v>
      </c>
      <c r="K17" s="49" t="str">
        <f t="shared" si="0"/>
        <v>916471A-11016000</v>
      </c>
      <c r="L17" s="25"/>
      <c r="N17" s="25" t="s">
        <v>101</v>
      </c>
      <c r="O17" s="35"/>
      <c r="P17" s="1" t="s">
        <v>123</v>
      </c>
    </row>
    <row r="18" spans="1:16" ht="15.75" customHeight="1" x14ac:dyDescent="0.25">
      <c r="A18" s="128">
        <v>12</v>
      </c>
      <c r="B18" s="129">
        <v>82311196</v>
      </c>
      <c r="C18" s="144" t="s">
        <v>386</v>
      </c>
      <c r="D18" s="131" t="s">
        <v>367</v>
      </c>
      <c r="E18" s="132" t="s">
        <v>368</v>
      </c>
      <c r="F18" s="134" t="s">
        <v>66</v>
      </c>
      <c r="G18" s="134" t="s">
        <v>53</v>
      </c>
      <c r="H18" s="134" t="s">
        <v>63</v>
      </c>
      <c r="I18" s="139" t="s">
        <v>583</v>
      </c>
      <c r="J18" s="145">
        <v>6000</v>
      </c>
      <c r="K18" s="49" t="str">
        <f t="shared" si="0"/>
        <v>82311196A-806000</v>
      </c>
      <c r="L18" s="25"/>
      <c r="N18" s="1" t="s">
        <v>101</v>
      </c>
      <c r="O18" s="35">
        <v>42771</v>
      </c>
    </row>
    <row r="19" spans="1:16" ht="15.75" customHeight="1" x14ac:dyDescent="0.25">
      <c r="A19" s="128">
        <v>13</v>
      </c>
      <c r="B19" s="129">
        <v>18395643</v>
      </c>
      <c r="C19" s="144" t="s">
        <v>427</v>
      </c>
      <c r="D19" s="131" t="s">
        <v>426</v>
      </c>
      <c r="E19" s="132" t="s">
        <v>424</v>
      </c>
      <c r="F19" s="134" t="s">
        <v>425</v>
      </c>
      <c r="G19" s="134" t="s">
        <v>53</v>
      </c>
      <c r="H19" s="134" t="s">
        <v>63</v>
      </c>
      <c r="I19" s="139" t="s">
        <v>419</v>
      </c>
      <c r="J19" s="145">
        <v>5500</v>
      </c>
      <c r="K19" s="49" t="str">
        <f t="shared" si="0"/>
        <v>18395643A-35500</v>
      </c>
      <c r="L19" s="25" t="s">
        <v>584</v>
      </c>
      <c r="N19" s="1" t="s">
        <v>101</v>
      </c>
      <c r="O19" s="35">
        <v>43053</v>
      </c>
    </row>
    <row r="20" spans="1:16" ht="15.75" customHeight="1" x14ac:dyDescent="0.25">
      <c r="A20" s="128">
        <v>14</v>
      </c>
      <c r="B20" s="138">
        <v>36039551</v>
      </c>
      <c r="C20" s="131" t="s">
        <v>166</v>
      </c>
      <c r="D20" s="131" t="s">
        <v>199</v>
      </c>
      <c r="E20" s="132" t="s">
        <v>156</v>
      </c>
      <c r="F20" s="134" t="s">
        <v>167</v>
      </c>
      <c r="G20" s="134" t="s">
        <v>10</v>
      </c>
      <c r="H20" s="134" t="s">
        <v>295</v>
      </c>
      <c r="I20" s="139" t="s">
        <v>411</v>
      </c>
      <c r="J20" s="137">
        <v>9000</v>
      </c>
      <c r="K20" s="49" t="str">
        <f t="shared" si="0"/>
        <v>36039551C-109000</v>
      </c>
      <c r="N20" s="1" t="s">
        <v>101</v>
      </c>
      <c r="O20" s="35">
        <v>43198</v>
      </c>
      <c r="P20" s="1" t="s">
        <v>123</v>
      </c>
    </row>
    <row r="21" spans="1:16" ht="15.75" customHeight="1" x14ac:dyDescent="0.25">
      <c r="A21" s="128">
        <v>15</v>
      </c>
      <c r="B21" s="138">
        <v>24584029</v>
      </c>
      <c r="C21" s="131" t="s">
        <v>180</v>
      </c>
      <c r="D21" s="131" t="s">
        <v>269</v>
      </c>
      <c r="E21" s="132" t="s">
        <v>181</v>
      </c>
      <c r="F21" s="134" t="s">
        <v>182</v>
      </c>
      <c r="G21" s="134" t="s">
        <v>10</v>
      </c>
      <c r="H21" s="134" t="s">
        <v>268</v>
      </c>
      <c r="I21" s="139" t="s">
        <v>587</v>
      </c>
      <c r="J21" s="137">
        <v>15000</v>
      </c>
      <c r="K21" s="49" t="str">
        <f t="shared" si="0"/>
        <v>24584029C-11815000</v>
      </c>
      <c r="N21" s="1" t="s">
        <v>94</v>
      </c>
      <c r="O21" s="35">
        <v>43120</v>
      </c>
      <c r="P21" s="1" t="s">
        <v>123</v>
      </c>
    </row>
    <row r="22" spans="1:16" ht="15.75" customHeight="1" x14ac:dyDescent="0.25">
      <c r="A22" s="128">
        <v>16</v>
      </c>
      <c r="B22" s="138">
        <v>26878380</v>
      </c>
      <c r="C22" s="131" t="s">
        <v>319</v>
      </c>
      <c r="D22" s="131" t="s">
        <v>320</v>
      </c>
      <c r="E22" s="132" t="s">
        <v>321</v>
      </c>
      <c r="F22" s="134" t="s">
        <v>322</v>
      </c>
      <c r="G22" s="134" t="s">
        <v>10</v>
      </c>
      <c r="H22" s="134" t="s">
        <v>295</v>
      </c>
      <c r="I22" s="139" t="s">
        <v>588</v>
      </c>
      <c r="J22" s="137">
        <v>9000</v>
      </c>
      <c r="K22" s="49" t="str">
        <f t="shared" si="0"/>
        <v>26878380A-2619000</v>
      </c>
      <c r="N22" s="1" t="s">
        <v>94</v>
      </c>
      <c r="O22" s="2" t="s">
        <v>104</v>
      </c>
      <c r="P22" s="1" t="s">
        <v>123</v>
      </c>
    </row>
    <row r="23" spans="1:16" s="25" customFormat="1" ht="15.75" customHeight="1" x14ac:dyDescent="0.25">
      <c r="A23" s="128">
        <v>17</v>
      </c>
      <c r="B23" s="138">
        <v>43171427</v>
      </c>
      <c r="C23" s="131" t="s">
        <v>402</v>
      </c>
      <c r="D23" s="131" t="s">
        <v>367</v>
      </c>
      <c r="E23" s="132" t="s">
        <v>368</v>
      </c>
      <c r="F23" s="134" t="s">
        <v>403</v>
      </c>
      <c r="G23" s="134" t="s">
        <v>10</v>
      </c>
      <c r="H23" s="134" t="s">
        <v>295</v>
      </c>
      <c r="I23" s="139" t="s">
        <v>589</v>
      </c>
      <c r="J23" s="137">
        <v>9000</v>
      </c>
      <c r="K23" s="49" t="str">
        <f t="shared" si="0"/>
        <v>43171427A-289000</v>
      </c>
      <c r="N23" s="25" t="s">
        <v>101</v>
      </c>
      <c r="O23" s="39">
        <v>43385</v>
      </c>
    </row>
    <row r="24" spans="1:16" s="25" customFormat="1" ht="15.75" customHeight="1" x14ac:dyDescent="0.25">
      <c r="A24" s="128">
        <v>18</v>
      </c>
      <c r="B24" s="138">
        <v>66339200</v>
      </c>
      <c r="C24" s="131" t="s">
        <v>377</v>
      </c>
      <c r="D24" s="131" t="s">
        <v>367</v>
      </c>
      <c r="E24" s="132" t="s">
        <v>368</v>
      </c>
      <c r="F24" s="134" t="s">
        <v>378</v>
      </c>
      <c r="G24" s="134" t="s">
        <v>10</v>
      </c>
      <c r="H24" s="134" t="s">
        <v>379</v>
      </c>
      <c r="I24" s="139" t="s">
        <v>410</v>
      </c>
      <c r="J24" s="137">
        <v>8000</v>
      </c>
      <c r="K24" s="49" t="str">
        <f t="shared" si="0"/>
        <v>66339200A-638000</v>
      </c>
      <c r="L24" s="25" t="s">
        <v>590</v>
      </c>
      <c r="N24" s="25" t="s">
        <v>101</v>
      </c>
      <c r="O24" s="32" t="s">
        <v>104</v>
      </c>
    </row>
    <row r="25" spans="1:16" ht="15.75" customHeight="1" x14ac:dyDescent="0.25">
      <c r="A25" s="128">
        <v>19</v>
      </c>
      <c r="B25" s="129">
        <v>12159743</v>
      </c>
      <c r="C25" s="131" t="s">
        <v>157</v>
      </c>
      <c r="D25" s="131" t="s">
        <v>199</v>
      </c>
      <c r="E25" s="132" t="s">
        <v>156</v>
      </c>
      <c r="F25" s="134" t="s">
        <v>200</v>
      </c>
      <c r="G25" s="134" t="s">
        <v>201</v>
      </c>
      <c r="H25" s="134" t="s">
        <v>202</v>
      </c>
      <c r="I25" s="139" t="s">
        <v>631</v>
      </c>
      <c r="J25" s="137">
        <v>8000</v>
      </c>
      <c r="K25" s="49" t="str">
        <f t="shared" si="0"/>
        <v>12159743B-758000</v>
      </c>
      <c r="N25" s="1" t="s">
        <v>101</v>
      </c>
      <c r="O25" s="2" t="s">
        <v>104</v>
      </c>
    </row>
    <row r="26" spans="1:16" ht="15.75" customHeight="1" x14ac:dyDescent="0.25">
      <c r="A26" s="128">
        <v>20</v>
      </c>
      <c r="B26" s="129">
        <v>35577312</v>
      </c>
      <c r="C26" s="131" t="s">
        <v>168</v>
      </c>
      <c r="D26" s="131" t="s">
        <v>199</v>
      </c>
      <c r="E26" s="132" t="s">
        <v>156</v>
      </c>
      <c r="F26" s="134" t="s">
        <v>169</v>
      </c>
      <c r="G26" s="134" t="s">
        <v>35</v>
      </c>
      <c r="H26" s="134" t="s">
        <v>170</v>
      </c>
      <c r="I26" s="139" t="s">
        <v>409</v>
      </c>
      <c r="J26" s="137">
        <v>8000</v>
      </c>
      <c r="K26" s="49" t="str">
        <f t="shared" si="0"/>
        <v>35577312B-118000</v>
      </c>
      <c r="N26" s="1" t="s">
        <v>101</v>
      </c>
      <c r="O26" s="35">
        <v>43155</v>
      </c>
      <c r="P26" s="1" t="s">
        <v>123</v>
      </c>
    </row>
    <row r="27" spans="1:16" ht="15.75" customHeight="1" x14ac:dyDescent="0.25">
      <c r="A27" s="128">
        <v>21</v>
      </c>
      <c r="B27" s="138">
        <v>12094277</v>
      </c>
      <c r="C27" s="144" t="s">
        <v>291</v>
      </c>
      <c r="D27" s="131" t="s">
        <v>199</v>
      </c>
      <c r="E27" s="132" t="s">
        <v>156</v>
      </c>
      <c r="F27" s="152" t="s">
        <v>292</v>
      </c>
      <c r="G27" s="134" t="s">
        <v>42</v>
      </c>
      <c r="H27" s="135" t="s">
        <v>293</v>
      </c>
      <c r="I27" s="136" t="s">
        <v>612</v>
      </c>
      <c r="J27" s="145">
        <v>5500</v>
      </c>
      <c r="K27" s="49" t="str">
        <f t="shared" si="0"/>
        <v>12094277B-595500</v>
      </c>
      <c r="N27" s="1" t="s">
        <v>101</v>
      </c>
      <c r="O27" s="35" t="s">
        <v>104</v>
      </c>
    </row>
    <row r="28" spans="1:16" ht="15.75" customHeight="1" x14ac:dyDescent="0.25">
      <c r="A28" s="128">
        <v>22</v>
      </c>
      <c r="B28" s="90">
        <v>28525</v>
      </c>
      <c r="C28" s="70" t="s">
        <v>149</v>
      </c>
      <c r="D28" s="70" t="s">
        <v>150</v>
      </c>
      <c r="E28" s="12" t="s">
        <v>151</v>
      </c>
      <c r="F28" s="57" t="s">
        <v>152</v>
      </c>
      <c r="G28" s="57" t="s">
        <v>0</v>
      </c>
      <c r="H28" s="57" t="s">
        <v>153</v>
      </c>
      <c r="I28" s="87">
        <v>193</v>
      </c>
      <c r="J28" s="88">
        <v>20000</v>
      </c>
      <c r="K28" s="49" t="str">
        <f t="shared" si="0"/>
        <v>2852519320000</v>
      </c>
      <c r="L28" s="1" t="s">
        <v>590</v>
      </c>
      <c r="N28" s="1" t="s">
        <v>94</v>
      </c>
      <c r="O28" s="48" t="s">
        <v>104</v>
      </c>
    </row>
    <row r="29" spans="1:16" ht="15.75" customHeight="1" x14ac:dyDescent="0.25">
      <c r="A29" s="128">
        <v>23</v>
      </c>
      <c r="B29" s="129">
        <v>18094031</v>
      </c>
      <c r="C29" s="131" t="s">
        <v>198</v>
      </c>
      <c r="D29" s="131" t="s">
        <v>199</v>
      </c>
      <c r="E29" s="132" t="s">
        <v>156</v>
      </c>
      <c r="F29" s="134" t="s">
        <v>51</v>
      </c>
      <c r="G29" s="134" t="s">
        <v>0</v>
      </c>
      <c r="H29" s="134" t="s">
        <v>83</v>
      </c>
      <c r="I29" s="139" t="s">
        <v>633</v>
      </c>
      <c r="J29" s="137">
        <v>10000</v>
      </c>
      <c r="K29" s="49" t="str">
        <f t="shared" si="0"/>
        <v>18094031B1-1510000</v>
      </c>
      <c r="N29" s="1" t="s">
        <v>101</v>
      </c>
      <c r="O29" s="48">
        <v>43124</v>
      </c>
    </row>
    <row r="30" spans="1:16" ht="15.75" customHeight="1" x14ac:dyDescent="0.25">
      <c r="A30" s="128">
        <v>24</v>
      </c>
      <c r="B30" s="129">
        <v>84385936</v>
      </c>
      <c r="C30" s="131" t="s">
        <v>160</v>
      </c>
      <c r="D30" s="131" t="s">
        <v>199</v>
      </c>
      <c r="E30" s="132" t="s">
        <v>156</v>
      </c>
      <c r="F30" s="134" t="s">
        <v>161</v>
      </c>
      <c r="G30" s="134" t="s">
        <v>0</v>
      </c>
      <c r="H30" s="134" t="s">
        <v>162</v>
      </c>
      <c r="I30" s="139" t="s">
        <v>421</v>
      </c>
      <c r="J30" s="142">
        <v>4000</v>
      </c>
      <c r="K30" s="49" t="str">
        <f t="shared" si="0"/>
        <v>84385936A-94000</v>
      </c>
      <c r="N30" s="1" t="s">
        <v>101</v>
      </c>
      <c r="O30" s="48">
        <v>42837</v>
      </c>
    </row>
    <row r="31" spans="1:16" ht="15.75" customHeight="1" x14ac:dyDescent="0.25">
      <c r="A31" s="128">
        <v>25</v>
      </c>
      <c r="B31" s="90" t="s">
        <v>304</v>
      </c>
      <c r="C31" s="70" t="s">
        <v>301</v>
      </c>
      <c r="D31" s="70" t="s">
        <v>302</v>
      </c>
      <c r="E31" s="12" t="s">
        <v>274</v>
      </c>
      <c r="F31" s="57" t="s">
        <v>303</v>
      </c>
      <c r="G31" s="57" t="s">
        <v>0</v>
      </c>
      <c r="H31" s="57" t="s">
        <v>305</v>
      </c>
      <c r="I31" s="87" t="s">
        <v>421</v>
      </c>
      <c r="J31" s="91">
        <v>15000</v>
      </c>
      <c r="K31" s="49" t="str">
        <f t="shared" si="0"/>
        <v>2502910KA-915000</v>
      </c>
      <c r="N31" s="1" t="s">
        <v>101</v>
      </c>
      <c r="O31" s="48"/>
    </row>
    <row r="32" spans="1:16" ht="15.75" customHeight="1" x14ac:dyDescent="0.25">
      <c r="A32" s="128">
        <v>26</v>
      </c>
      <c r="B32" s="129">
        <v>69039593</v>
      </c>
      <c r="C32" s="131" t="s">
        <v>349</v>
      </c>
      <c r="D32" s="131" t="s">
        <v>341</v>
      </c>
      <c r="E32" s="132" t="s">
        <v>342</v>
      </c>
      <c r="F32" s="134" t="s">
        <v>350</v>
      </c>
      <c r="G32" s="134" t="s">
        <v>0</v>
      </c>
      <c r="H32" s="134" t="s">
        <v>351</v>
      </c>
      <c r="I32" s="139" t="s">
        <v>414</v>
      </c>
      <c r="J32" s="142">
        <v>6000</v>
      </c>
      <c r="K32" s="49" t="str">
        <f t="shared" si="0"/>
        <v>69039593A-86000</v>
      </c>
      <c r="N32" s="1" t="s">
        <v>101</v>
      </c>
      <c r="O32" s="48">
        <v>42897</v>
      </c>
    </row>
    <row r="33" spans="1:22" ht="15.75" customHeight="1" x14ac:dyDescent="0.25">
      <c r="A33" s="128">
        <v>27</v>
      </c>
      <c r="B33" s="129">
        <v>26753405</v>
      </c>
      <c r="C33" s="131" t="s">
        <v>331</v>
      </c>
      <c r="D33" s="131" t="s">
        <v>336</v>
      </c>
      <c r="E33" s="132" t="s">
        <v>332</v>
      </c>
      <c r="F33" s="134" t="s">
        <v>333</v>
      </c>
      <c r="G33" s="134" t="s">
        <v>334</v>
      </c>
      <c r="H33" s="134" t="s">
        <v>335</v>
      </c>
      <c r="I33" s="139" t="s">
        <v>414</v>
      </c>
      <c r="J33" s="142">
        <v>10550</v>
      </c>
      <c r="K33" s="49" t="str">
        <f t="shared" si="0"/>
        <v>26753405A-810550</v>
      </c>
      <c r="L33" s="1" t="s">
        <v>611</v>
      </c>
      <c r="N33" s="1" t="s">
        <v>101</v>
      </c>
      <c r="O33" s="48">
        <v>42907</v>
      </c>
    </row>
    <row r="34" spans="1:22" ht="15.75" customHeight="1" x14ac:dyDescent="0.25">
      <c r="A34" s="128">
        <v>28</v>
      </c>
      <c r="B34" s="138">
        <v>18550665</v>
      </c>
      <c r="C34" s="131" t="s">
        <v>205</v>
      </c>
      <c r="D34" s="131" t="s">
        <v>199</v>
      </c>
      <c r="E34" s="132" t="s">
        <v>156</v>
      </c>
      <c r="F34" s="141" t="s">
        <v>125</v>
      </c>
      <c r="G34" s="134" t="s">
        <v>34</v>
      </c>
      <c r="H34" s="134" t="s">
        <v>73</v>
      </c>
      <c r="I34" s="132" t="s">
        <v>422</v>
      </c>
      <c r="J34" s="137">
        <v>6000</v>
      </c>
      <c r="K34" s="49" t="str">
        <f t="shared" si="0"/>
        <v>18550665A-586000</v>
      </c>
      <c r="L34" s="25"/>
      <c r="M34" s="25"/>
      <c r="N34" s="25" t="s">
        <v>101</v>
      </c>
      <c r="O34" s="39">
        <v>43351</v>
      </c>
      <c r="P34" s="25"/>
    </row>
    <row r="35" spans="1:22" ht="15.75" customHeight="1" x14ac:dyDescent="0.25">
      <c r="A35" s="128">
        <v>29</v>
      </c>
      <c r="B35" s="138">
        <v>23234741</v>
      </c>
      <c r="C35" s="131" t="s">
        <v>376</v>
      </c>
      <c r="D35" s="131" t="s">
        <v>367</v>
      </c>
      <c r="E35" s="132" t="s">
        <v>368</v>
      </c>
      <c r="F35" s="147" t="s">
        <v>68</v>
      </c>
      <c r="G35" s="135" t="s">
        <v>34</v>
      </c>
      <c r="H35" s="134" t="s">
        <v>137</v>
      </c>
      <c r="I35" s="139" t="s">
        <v>418</v>
      </c>
      <c r="J35" s="137">
        <v>9500</v>
      </c>
      <c r="K35" s="49" t="str">
        <f t="shared" si="0"/>
        <v>23234741A-599500</v>
      </c>
      <c r="N35" s="1" t="s">
        <v>101</v>
      </c>
      <c r="O35" s="48" t="s">
        <v>104</v>
      </c>
      <c r="P35" s="1" t="s">
        <v>123</v>
      </c>
    </row>
    <row r="36" spans="1:22" ht="15.75" customHeight="1" x14ac:dyDescent="0.25">
      <c r="A36" s="128">
        <v>30</v>
      </c>
      <c r="B36" s="129">
        <v>8341389</v>
      </c>
      <c r="C36" s="131" t="s">
        <v>176</v>
      </c>
      <c r="D36" s="131" t="s">
        <v>252</v>
      </c>
      <c r="E36" s="132" t="s">
        <v>156</v>
      </c>
      <c r="F36" s="134" t="s">
        <v>177</v>
      </c>
      <c r="G36" s="134" t="s">
        <v>11</v>
      </c>
      <c r="H36" s="134" t="s">
        <v>118</v>
      </c>
      <c r="I36" s="139" t="s">
        <v>606</v>
      </c>
      <c r="J36" s="142">
        <v>12000</v>
      </c>
      <c r="K36" s="49" t="str">
        <f t="shared" si="0"/>
        <v>8341389C-6312000</v>
      </c>
      <c r="N36" s="1" t="s">
        <v>294</v>
      </c>
      <c r="O36" s="2" t="s">
        <v>104</v>
      </c>
      <c r="P36" s="1" t="s">
        <v>123</v>
      </c>
    </row>
    <row r="37" spans="1:22" ht="15.75" customHeight="1" x14ac:dyDescent="0.25">
      <c r="A37" s="128">
        <v>31</v>
      </c>
      <c r="B37" s="138">
        <v>17697263</v>
      </c>
      <c r="C37" s="144" t="s">
        <v>219</v>
      </c>
      <c r="D37" s="131" t="s">
        <v>199</v>
      </c>
      <c r="E37" s="132" t="s">
        <v>156</v>
      </c>
      <c r="F37" s="152" t="s">
        <v>117</v>
      </c>
      <c r="G37" s="134" t="s">
        <v>11</v>
      </c>
      <c r="H37" s="135" t="s">
        <v>118</v>
      </c>
      <c r="I37" s="136" t="s">
        <v>607</v>
      </c>
      <c r="J37" s="145">
        <v>8000</v>
      </c>
      <c r="K37" s="49" t="str">
        <f t="shared" si="0"/>
        <v>17697263A-628000</v>
      </c>
      <c r="N37" s="1" t="s">
        <v>101</v>
      </c>
      <c r="O37" s="2" t="s">
        <v>104</v>
      </c>
      <c r="P37" s="1" t="s">
        <v>123</v>
      </c>
    </row>
    <row r="38" spans="1:22" ht="15.75" customHeight="1" x14ac:dyDescent="0.25">
      <c r="A38" s="128">
        <v>32</v>
      </c>
      <c r="B38" s="90">
        <v>63181045</v>
      </c>
      <c r="C38" s="70" t="s">
        <v>204</v>
      </c>
      <c r="D38" s="70" t="s">
        <v>199</v>
      </c>
      <c r="E38" s="12" t="s">
        <v>156</v>
      </c>
      <c r="F38" s="57" t="s">
        <v>135</v>
      </c>
      <c r="G38" s="57" t="s">
        <v>206</v>
      </c>
      <c r="H38" s="57" t="s">
        <v>136</v>
      </c>
      <c r="I38" s="87" t="s">
        <v>655</v>
      </c>
      <c r="J38" s="88">
        <v>10000</v>
      </c>
      <c r="K38" s="49" t="str">
        <f t="shared" si="0"/>
        <v>63181045B-3310000</v>
      </c>
      <c r="L38" s="25"/>
      <c r="N38" s="25" t="s">
        <v>101</v>
      </c>
      <c r="O38" s="2" t="s">
        <v>104</v>
      </c>
    </row>
    <row r="39" spans="1:22" ht="15.75" customHeight="1" x14ac:dyDescent="0.25">
      <c r="A39" s="128">
        <v>33</v>
      </c>
      <c r="B39" s="129">
        <v>68674511</v>
      </c>
      <c r="C39" s="131" t="s">
        <v>163</v>
      </c>
      <c r="D39" s="131" t="s">
        <v>199</v>
      </c>
      <c r="E39" s="132" t="s">
        <v>156</v>
      </c>
      <c r="F39" s="134" t="s">
        <v>164</v>
      </c>
      <c r="G39" s="134" t="s">
        <v>206</v>
      </c>
      <c r="H39" s="134" t="s">
        <v>165</v>
      </c>
      <c r="I39" s="139" t="s">
        <v>589</v>
      </c>
      <c r="J39" s="137">
        <v>3000</v>
      </c>
      <c r="K39" s="49" t="str">
        <f t="shared" si="0"/>
        <v>68674511A-283000</v>
      </c>
      <c r="L39" s="25"/>
      <c r="N39" s="25" t="s">
        <v>101</v>
      </c>
      <c r="O39" s="35">
        <v>43372</v>
      </c>
    </row>
    <row r="40" spans="1:22" ht="15.75" customHeight="1" x14ac:dyDescent="0.25">
      <c r="A40" s="128">
        <v>34</v>
      </c>
      <c r="B40" s="138">
        <v>11913444</v>
      </c>
      <c r="C40" s="131" t="s">
        <v>155</v>
      </c>
      <c r="D40" s="131" t="s">
        <v>199</v>
      </c>
      <c r="E40" s="132" t="s">
        <v>156</v>
      </c>
      <c r="F40" s="147" t="s">
        <v>203</v>
      </c>
      <c r="G40" s="135" t="s">
        <v>44</v>
      </c>
      <c r="H40" s="134" t="s">
        <v>63</v>
      </c>
      <c r="I40" s="139" t="s">
        <v>612</v>
      </c>
      <c r="J40" s="137">
        <v>8500</v>
      </c>
      <c r="K40" s="49" t="str">
        <f t="shared" si="0"/>
        <v>11913444B-598500</v>
      </c>
      <c r="N40" s="1" t="s">
        <v>101</v>
      </c>
      <c r="O40" s="35" t="s">
        <v>104</v>
      </c>
    </row>
    <row r="41" spans="1:22" ht="15.75" customHeight="1" x14ac:dyDescent="0.25">
      <c r="A41" s="128">
        <v>35</v>
      </c>
      <c r="B41" s="138">
        <v>54125820</v>
      </c>
      <c r="C41" s="131" t="s">
        <v>158</v>
      </c>
      <c r="D41" s="131" t="s">
        <v>199</v>
      </c>
      <c r="E41" s="132" t="s">
        <v>156</v>
      </c>
      <c r="F41" s="134" t="s">
        <v>159</v>
      </c>
      <c r="G41" s="135" t="s">
        <v>44</v>
      </c>
      <c r="H41" s="134" t="s">
        <v>73</v>
      </c>
      <c r="I41" s="139" t="s">
        <v>608</v>
      </c>
      <c r="J41" s="137">
        <v>5000</v>
      </c>
      <c r="K41" s="49" t="str">
        <f t="shared" si="0"/>
        <v>54125820A-105000</v>
      </c>
      <c r="N41" s="1" t="s">
        <v>101</v>
      </c>
      <c r="O41" s="35">
        <v>42822</v>
      </c>
    </row>
    <row r="42" spans="1:22" ht="15.75" customHeight="1" x14ac:dyDescent="0.25">
      <c r="A42" s="128">
        <v>36</v>
      </c>
      <c r="B42" s="138">
        <v>6408915</v>
      </c>
      <c r="C42" s="131" t="s">
        <v>323</v>
      </c>
      <c r="D42" s="131" t="s">
        <v>320</v>
      </c>
      <c r="E42" s="132" t="s">
        <v>337</v>
      </c>
      <c r="F42" s="134" t="s">
        <v>324</v>
      </c>
      <c r="G42" s="135" t="s">
        <v>44</v>
      </c>
      <c r="H42" s="134" t="s">
        <v>63</v>
      </c>
      <c r="I42" s="139" t="s">
        <v>608</v>
      </c>
      <c r="J42" s="137">
        <v>8000</v>
      </c>
      <c r="K42" s="49" t="str">
        <f t="shared" si="0"/>
        <v>6408915A-108000</v>
      </c>
      <c r="N42" s="1" t="s">
        <v>101</v>
      </c>
      <c r="O42" s="35">
        <v>42893</v>
      </c>
    </row>
    <row r="43" spans="1:22" ht="15.75" customHeight="1" thickBot="1" x14ac:dyDescent="0.3">
      <c r="A43" s="40"/>
      <c r="B43" s="10"/>
      <c r="C43" s="11"/>
      <c r="D43" s="11"/>
      <c r="E43" s="11"/>
      <c r="F43" s="11"/>
      <c r="G43" s="11"/>
      <c r="H43" s="309" t="s">
        <v>147</v>
      </c>
      <c r="I43" s="310"/>
      <c r="J43" s="77">
        <f>SUM(J7:J42)</f>
        <v>287950</v>
      </c>
      <c r="K43" s="49" t="str">
        <f t="shared" si="0"/>
        <v>287950</v>
      </c>
      <c r="L43" s="25"/>
      <c r="N43" s="25"/>
    </row>
    <row r="44" spans="1:22" ht="17.25" customHeight="1" thickBot="1" x14ac:dyDescent="0.3">
      <c r="A44" s="40"/>
      <c r="B44" s="10"/>
      <c r="C44" s="13"/>
      <c r="D44" s="13"/>
      <c r="E44" s="14"/>
      <c r="F44" s="14"/>
      <c r="G44" s="14"/>
      <c r="H44" s="311" t="s">
        <v>145</v>
      </c>
      <c r="I44" s="312"/>
      <c r="J44" s="83">
        <f>+J43</f>
        <v>287950</v>
      </c>
      <c r="K44" s="49" t="str">
        <f t="shared" si="0"/>
        <v>287950</v>
      </c>
      <c r="L44" s="25"/>
    </row>
    <row r="45" spans="1:22" ht="3.75" customHeight="1" x14ac:dyDescent="0.25">
      <c r="A45" s="40"/>
      <c r="B45" s="10"/>
      <c r="C45" s="13"/>
      <c r="D45" s="13"/>
      <c r="E45" s="14"/>
      <c r="F45" s="14"/>
      <c r="G45" s="14"/>
      <c r="H45" s="15"/>
      <c r="I45" s="15"/>
      <c r="J45" s="72"/>
      <c r="K45" s="49" t="str">
        <f t="shared" si="0"/>
        <v/>
      </c>
      <c r="L45" s="25"/>
    </row>
    <row r="46" spans="1:22" x14ac:dyDescent="0.25">
      <c r="A46" s="313" t="s">
        <v>74</v>
      </c>
      <c r="B46" s="313"/>
      <c r="C46" s="313"/>
      <c r="D46" s="313"/>
      <c r="E46" s="313"/>
      <c r="F46" s="313"/>
      <c r="G46" s="313"/>
      <c r="H46" s="313"/>
      <c r="I46" s="313"/>
      <c r="J46" s="313"/>
      <c r="K46" s="49" t="str">
        <f t="shared" si="0"/>
        <v/>
      </c>
      <c r="L46" s="25"/>
      <c r="N46" s="4"/>
      <c r="O46" s="36"/>
      <c r="P46" s="4"/>
      <c r="Q46" s="4"/>
      <c r="R46" s="4"/>
      <c r="S46" s="4"/>
      <c r="T46" s="4"/>
      <c r="U46" s="4"/>
      <c r="V46" s="4"/>
    </row>
    <row r="47" spans="1:22" x14ac:dyDescent="0.25">
      <c r="A47" s="307" t="s">
        <v>143</v>
      </c>
      <c r="B47" s="307"/>
      <c r="C47" s="307"/>
      <c r="D47" s="307"/>
      <c r="E47" s="307"/>
      <c r="F47" s="307"/>
      <c r="G47" s="307"/>
      <c r="H47" s="307"/>
      <c r="I47" s="307"/>
      <c r="J47" s="307"/>
      <c r="K47" s="49" t="str">
        <f t="shared" si="0"/>
        <v/>
      </c>
      <c r="L47" s="25"/>
      <c r="N47" s="5"/>
      <c r="O47" s="37"/>
      <c r="P47" s="5"/>
      <c r="Q47" s="5"/>
      <c r="R47" s="5"/>
      <c r="S47" s="5"/>
      <c r="T47" s="5"/>
      <c r="U47" s="5"/>
      <c r="V47" s="5"/>
    </row>
    <row r="48" spans="1:22" ht="37.5" customHeight="1" x14ac:dyDescent="0.25">
      <c r="A48" s="41" t="s">
        <v>1</v>
      </c>
      <c r="B48" s="33" t="s">
        <v>92</v>
      </c>
      <c r="C48" s="33" t="s">
        <v>2</v>
      </c>
      <c r="D48" s="67" t="s">
        <v>144</v>
      </c>
      <c r="E48" s="33" t="s">
        <v>3</v>
      </c>
      <c r="F48" s="33" t="s">
        <v>4</v>
      </c>
      <c r="G48" s="33" t="s">
        <v>5</v>
      </c>
      <c r="H48" s="33" t="s">
        <v>6</v>
      </c>
      <c r="I48" s="33" t="s">
        <v>93</v>
      </c>
      <c r="J48" s="73" t="s">
        <v>7</v>
      </c>
      <c r="K48" s="49" t="str">
        <f t="shared" si="0"/>
        <v>NITFACTURADEVENGADO</v>
      </c>
      <c r="L48" s="25"/>
      <c r="O48" s="1" t="s">
        <v>115</v>
      </c>
    </row>
    <row r="49" spans="1:16" ht="15" x14ac:dyDescent="0.25">
      <c r="A49" s="128">
        <f>+A42+1</f>
        <v>37</v>
      </c>
      <c r="B49" s="132" t="s">
        <v>96</v>
      </c>
      <c r="C49" s="132" t="s">
        <v>224</v>
      </c>
      <c r="D49" s="131" t="s">
        <v>199</v>
      </c>
      <c r="E49" s="132" t="s">
        <v>156</v>
      </c>
      <c r="F49" s="147" t="s">
        <v>87</v>
      </c>
      <c r="G49" s="134" t="s">
        <v>20</v>
      </c>
      <c r="H49" s="147" t="s">
        <v>13</v>
      </c>
      <c r="I49" s="139" t="s">
        <v>617</v>
      </c>
      <c r="J49" s="137">
        <v>3000</v>
      </c>
      <c r="K49" s="49" t="str">
        <f t="shared" si="0"/>
        <v>46923462A-613000</v>
      </c>
      <c r="L49" s="25"/>
      <c r="N49" s="1" t="s">
        <v>101</v>
      </c>
      <c r="O49" s="35">
        <v>43133</v>
      </c>
    </row>
    <row r="50" spans="1:16" ht="15.75" customHeight="1" x14ac:dyDescent="0.25">
      <c r="A50" s="128">
        <f>+A49+1</f>
        <v>38</v>
      </c>
      <c r="B50" s="129">
        <v>90301242</v>
      </c>
      <c r="C50" s="132" t="s">
        <v>225</v>
      </c>
      <c r="D50" s="131" t="s">
        <v>199</v>
      </c>
      <c r="E50" s="132" t="s">
        <v>156</v>
      </c>
      <c r="F50" s="147" t="s">
        <v>122</v>
      </c>
      <c r="G50" s="134" t="s">
        <v>20</v>
      </c>
      <c r="H50" s="147" t="s">
        <v>13</v>
      </c>
      <c r="I50" s="139" t="s">
        <v>618</v>
      </c>
      <c r="J50" s="137">
        <v>3000</v>
      </c>
      <c r="K50" s="49" t="str">
        <f t="shared" si="0"/>
        <v>90301242B-63000</v>
      </c>
      <c r="L50" s="25"/>
      <c r="N50" s="1" t="s">
        <v>101</v>
      </c>
      <c r="O50" s="35">
        <v>43316</v>
      </c>
    </row>
    <row r="51" spans="1:16" ht="15.75" customHeight="1" x14ac:dyDescent="0.25">
      <c r="A51" s="128">
        <f t="shared" ref="A51:A54" si="1">+A50+1</f>
        <v>39</v>
      </c>
      <c r="B51" s="129">
        <v>47433728</v>
      </c>
      <c r="C51" s="132" t="s">
        <v>185</v>
      </c>
      <c r="D51" s="131" t="s">
        <v>269</v>
      </c>
      <c r="E51" s="132" t="s">
        <v>181</v>
      </c>
      <c r="F51" s="147" t="s">
        <v>186</v>
      </c>
      <c r="G51" s="134" t="s">
        <v>20</v>
      </c>
      <c r="H51" s="147" t="s">
        <v>270</v>
      </c>
      <c r="I51" s="139" t="s">
        <v>621</v>
      </c>
      <c r="J51" s="137">
        <v>8000</v>
      </c>
      <c r="K51" s="49" t="str">
        <f t="shared" si="0"/>
        <v>47433728C-118000</v>
      </c>
      <c r="L51" s="25"/>
      <c r="N51" s="1" t="s">
        <v>101</v>
      </c>
      <c r="O51" s="35">
        <v>43132</v>
      </c>
    </row>
    <row r="52" spans="1:16" ht="15.75" customHeight="1" x14ac:dyDescent="0.25">
      <c r="A52" s="128">
        <f t="shared" si="1"/>
        <v>40</v>
      </c>
      <c r="B52" s="129">
        <v>77648064</v>
      </c>
      <c r="C52" s="132" t="s">
        <v>346</v>
      </c>
      <c r="D52" s="131" t="s">
        <v>341</v>
      </c>
      <c r="E52" s="132" t="s">
        <v>342</v>
      </c>
      <c r="F52" s="147" t="s">
        <v>347</v>
      </c>
      <c r="G52" s="134" t="s">
        <v>20</v>
      </c>
      <c r="H52" s="147" t="s">
        <v>348</v>
      </c>
      <c r="I52" s="139" t="s">
        <v>620</v>
      </c>
      <c r="J52" s="137">
        <v>4000</v>
      </c>
      <c r="K52" s="49" t="str">
        <f t="shared" si="0"/>
        <v>77648064A-64000</v>
      </c>
      <c r="L52" s="25"/>
      <c r="N52" s="1" t="s">
        <v>101</v>
      </c>
      <c r="O52" s="35">
        <v>42923</v>
      </c>
    </row>
    <row r="53" spans="1:16" ht="15.75" customHeight="1" x14ac:dyDescent="0.25">
      <c r="A53" s="128">
        <f t="shared" si="1"/>
        <v>41</v>
      </c>
      <c r="B53" s="129">
        <v>38484943</v>
      </c>
      <c r="C53" s="131" t="s">
        <v>404</v>
      </c>
      <c r="D53" s="131" t="s">
        <v>367</v>
      </c>
      <c r="E53" s="132" t="s">
        <v>368</v>
      </c>
      <c r="F53" s="135" t="s">
        <v>56</v>
      </c>
      <c r="G53" s="135" t="s">
        <v>20</v>
      </c>
      <c r="H53" s="135" t="s">
        <v>86</v>
      </c>
      <c r="I53" s="136" t="s">
        <v>619</v>
      </c>
      <c r="J53" s="155">
        <v>9000</v>
      </c>
      <c r="K53" s="49" t="str">
        <f t="shared" si="0"/>
        <v>38484943A-839000</v>
      </c>
      <c r="N53" s="1" t="s">
        <v>101</v>
      </c>
      <c r="O53" s="2" t="s">
        <v>104</v>
      </c>
      <c r="P53" s="1" t="s">
        <v>123</v>
      </c>
    </row>
    <row r="54" spans="1:16" ht="15.75" customHeight="1" x14ac:dyDescent="0.25">
      <c r="A54" s="81">
        <f t="shared" si="1"/>
        <v>42</v>
      </c>
      <c r="B54" s="90">
        <v>94752176</v>
      </c>
      <c r="C54" s="92" t="s">
        <v>429</v>
      </c>
      <c r="D54" s="70" t="s">
        <v>428</v>
      </c>
      <c r="E54" s="12" t="s">
        <v>424</v>
      </c>
      <c r="F54" s="57" t="s">
        <v>430</v>
      </c>
      <c r="G54" s="94" t="s">
        <v>21</v>
      </c>
      <c r="H54" s="57" t="s">
        <v>63</v>
      </c>
      <c r="I54" s="87" t="s">
        <v>659</v>
      </c>
      <c r="J54" s="93">
        <v>3000</v>
      </c>
      <c r="K54" s="49" t="str">
        <f t="shared" si="0"/>
        <v>94752176A-23000</v>
      </c>
      <c r="N54" s="1" t="s">
        <v>101</v>
      </c>
      <c r="O54" s="35">
        <v>43046</v>
      </c>
    </row>
    <row r="55" spans="1:16" ht="16.5" thickBot="1" x14ac:dyDescent="0.3">
      <c r="A55" s="16"/>
      <c r="B55" s="16"/>
      <c r="C55" s="17"/>
      <c r="D55" s="17"/>
      <c r="E55" s="18"/>
      <c r="F55" s="18"/>
      <c r="G55" s="19"/>
      <c r="H55" s="314" t="s">
        <v>59</v>
      </c>
      <c r="I55" s="315"/>
      <c r="J55" s="75">
        <f>SUM(J49:J54)</f>
        <v>30000</v>
      </c>
      <c r="K55" s="49" t="str">
        <f t="shared" si="0"/>
        <v>30000</v>
      </c>
      <c r="L55" s="25"/>
    </row>
    <row r="56" spans="1:16" ht="9" customHeight="1" x14ac:dyDescent="0.25">
      <c r="A56" s="42"/>
      <c r="B56" s="31"/>
      <c r="C56" s="13"/>
      <c r="D56" s="13"/>
      <c r="E56" s="14"/>
      <c r="F56" s="14"/>
      <c r="G56" s="14"/>
      <c r="H56" s="15"/>
      <c r="I56" s="15"/>
      <c r="J56" s="72"/>
      <c r="K56" s="49" t="str">
        <f t="shared" si="0"/>
        <v/>
      </c>
      <c r="L56" s="25"/>
    </row>
    <row r="57" spans="1:16" x14ac:dyDescent="0.25">
      <c r="A57" s="119">
        <v>43</v>
      </c>
      <c r="B57" s="103">
        <v>17640040</v>
      </c>
      <c r="C57" s="12" t="s">
        <v>254</v>
      </c>
      <c r="D57" s="70" t="s">
        <v>199</v>
      </c>
      <c r="E57" s="12" t="s">
        <v>156</v>
      </c>
      <c r="F57" s="120" t="s">
        <v>253</v>
      </c>
      <c r="G57" s="104" t="s">
        <v>27</v>
      </c>
      <c r="H57" s="104" t="s">
        <v>63</v>
      </c>
      <c r="I57" s="12" t="s">
        <v>650</v>
      </c>
      <c r="J57" s="88">
        <v>4500</v>
      </c>
      <c r="K57" s="49" t="str">
        <f t="shared" si="0"/>
        <v>17640040B-824500</v>
      </c>
      <c r="N57" s="1" t="s">
        <v>101</v>
      </c>
      <c r="O57" s="2" t="s">
        <v>104</v>
      </c>
    </row>
    <row r="58" spans="1:16" ht="15" x14ac:dyDescent="0.25">
      <c r="A58" s="102">
        <f>+A57+1</f>
        <v>44</v>
      </c>
      <c r="B58" s="71">
        <v>50469533</v>
      </c>
      <c r="C58" s="70" t="s">
        <v>255</v>
      </c>
      <c r="D58" s="70" t="s">
        <v>199</v>
      </c>
      <c r="E58" s="12" t="s">
        <v>156</v>
      </c>
      <c r="F58" s="57" t="s">
        <v>29</v>
      </c>
      <c r="G58" s="104" t="s">
        <v>27</v>
      </c>
      <c r="H58" s="104" t="s">
        <v>13</v>
      </c>
      <c r="I58" s="87" t="s">
        <v>648</v>
      </c>
      <c r="J58" s="88">
        <v>4000</v>
      </c>
      <c r="K58" s="49" t="str">
        <f t="shared" si="0"/>
        <v>50469533B-714000</v>
      </c>
      <c r="N58" s="1" t="s">
        <v>101</v>
      </c>
      <c r="O58" s="2" t="s">
        <v>104</v>
      </c>
    </row>
    <row r="59" spans="1:16" ht="15" x14ac:dyDescent="0.25">
      <c r="A59" s="102">
        <f t="shared" ref="A59:A88" si="2">+A58+1</f>
        <v>45</v>
      </c>
      <c r="B59" s="71">
        <v>72483393</v>
      </c>
      <c r="C59" s="70" t="s">
        <v>256</v>
      </c>
      <c r="D59" s="70" t="s">
        <v>199</v>
      </c>
      <c r="E59" s="12" t="s">
        <v>156</v>
      </c>
      <c r="F59" s="57" t="s">
        <v>28</v>
      </c>
      <c r="G59" s="104" t="s">
        <v>27</v>
      </c>
      <c r="H59" s="104" t="s">
        <v>13</v>
      </c>
      <c r="I59" s="87" t="s">
        <v>649</v>
      </c>
      <c r="J59" s="88">
        <v>3200</v>
      </c>
      <c r="K59" s="49" t="str">
        <f t="shared" si="0"/>
        <v>72483393B-953200</v>
      </c>
      <c r="L59" s="1">
        <f>3000*8</f>
        <v>24000</v>
      </c>
      <c r="N59" s="1" t="s">
        <v>101</v>
      </c>
      <c r="O59" s="2" t="s">
        <v>104</v>
      </c>
    </row>
    <row r="60" spans="1:16" ht="15" x14ac:dyDescent="0.25">
      <c r="A60" s="102">
        <f t="shared" si="2"/>
        <v>46</v>
      </c>
      <c r="B60" s="71">
        <v>41864050</v>
      </c>
      <c r="C60" s="70" t="s">
        <v>257</v>
      </c>
      <c r="D60" s="70" t="s">
        <v>199</v>
      </c>
      <c r="E60" s="12" t="s">
        <v>156</v>
      </c>
      <c r="F60" s="57" t="s">
        <v>30</v>
      </c>
      <c r="G60" s="104" t="s">
        <v>27</v>
      </c>
      <c r="H60" s="104" t="s">
        <v>13</v>
      </c>
      <c r="I60" s="87" t="s">
        <v>648</v>
      </c>
      <c r="J60" s="88">
        <v>3200</v>
      </c>
      <c r="K60" s="49" t="str">
        <f t="shared" si="0"/>
        <v>41864050B-713200</v>
      </c>
      <c r="N60" s="1" t="s">
        <v>101</v>
      </c>
      <c r="O60" s="2" t="s">
        <v>104</v>
      </c>
    </row>
    <row r="61" spans="1:16" ht="15" x14ac:dyDescent="0.25">
      <c r="A61" s="102">
        <f t="shared" si="2"/>
        <v>47</v>
      </c>
      <c r="B61" s="71">
        <v>30926181</v>
      </c>
      <c r="C61" s="70" t="s">
        <v>258</v>
      </c>
      <c r="D61" s="70" t="s">
        <v>199</v>
      </c>
      <c r="E61" s="12" t="s">
        <v>156</v>
      </c>
      <c r="F61" s="104" t="s">
        <v>110</v>
      </c>
      <c r="G61" s="104" t="s">
        <v>27</v>
      </c>
      <c r="H61" s="104" t="s">
        <v>13</v>
      </c>
      <c r="I61" s="87" t="s">
        <v>647</v>
      </c>
      <c r="J61" s="88">
        <v>3000</v>
      </c>
      <c r="K61" s="49" t="str">
        <f t="shared" si="0"/>
        <v>30926181B-83000</v>
      </c>
      <c r="N61" s="1" t="s">
        <v>101</v>
      </c>
      <c r="O61" s="35">
        <v>43253</v>
      </c>
    </row>
    <row r="62" spans="1:16" ht="15.75" customHeight="1" x14ac:dyDescent="0.25">
      <c r="A62" s="102">
        <f t="shared" si="2"/>
        <v>48</v>
      </c>
      <c r="B62" s="71">
        <v>75572230</v>
      </c>
      <c r="C62" s="70" t="s">
        <v>259</v>
      </c>
      <c r="D62" s="70" t="s">
        <v>199</v>
      </c>
      <c r="E62" s="12" t="s">
        <v>156</v>
      </c>
      <c r="F62" s="57" t="s">
        <v>31</v>
      </c>
      <c r="G62" s="104" t="s">
        <v>27</v>
      </c>
      <c r="H62" s="104" t="s">
        <v>13</v>
      </c>
      <c r="I62" s="87" t="s">
        <v>646</v>
      </c>
      <c r="J62" s="88">
        <v>3000</v>
      </c>
      <c r="K62" s="49" t="str">
        <f t="shared" si="0"/>
        <v>75572230B-623000</v>
      </c>
      <c r="N62" s="1" t="s">
        <v>101</v>
      </c>
      <c r="O62" s="2" t="s">
        <v>104</v>
      </c>
    </row>
    <row r="63" spans="1:16" ht="15.75" customHeight="1" x14ac:dyDescent="0.25">
      <c r="A63" s="102">
        <f t="shared" si="2"/>
        <v>49</v>
      </c>
      <c r="B63" s="71">
        <v>50474693</v>
      </c>
      <c r="C63" s="70" t="s">
        <v>260</v>
      </c>
      <c r="D63" s="70" t="s">
        <v>199</v>
      </c>
      <c r="E63" s="12" t="s">
        <v>156</v>
      </c>
      <c r="F63" s="57" t="s">
        <v>134</v>
      </c>
      <c r="G63" s="104" t="s">
        <v>27</v>
      </c>
      <c r="H63" s="104" t="s">
        <v>13</v>
      </c>
      <c r="I63" s="87" t="s">
        <v>645</v>
      </c>
      <c r="J63" s="88">
        <v>3000</v>
      </c>
      <c r="K63" s="49" t="str">
        <f t="shared" si="0"/>
        <v>50474693C-173000</v>
      </c>
      <c r="N63" s="1" t="s">
        <v>101</v>
      </c>
      <c r="O63" s="39">
        <v>43037</v>
      </c>
    </row>
    <row r="64" spans="1:16" ht="15.75" customHeight="1" x14ac:dyDescent="0.25">
      <c r="A64" s="102">
        <f t="shared" si="2"/>
        <v>50</v>
      </c>
      <c r="B64" s="71">
        <v>48667919</v>
      </c>
      <c r="C64" s="70" t="s">
        <v>261</v>
      </c>
      <c r="D64" s="70" t="s">
        <v>199</v>
      </c>
      <c r="E64" s="12" t="s">
        <v>156</v>
      </c>
      <c r="F64" s="57" t="s">
        <v>32</v>
      </c>
      <c r="G64" s="104" t="s">
        <v>27</v>
      </c>
      <c r="H64" s="104" t="s">
        <v>13</v>
      </c>
      <c r="I64" s="87" t="s">
        <v>604</v>
      </c>
      <c r="J64" s="88">
        <v>3000</v>
      </c>
      <c r="K64" s="49" t="str">
        <f t="shared" si="0"/>
        <v>48667919C-683000</v>
      </c>
      <c r="N64" s="1" t="s">
        <v>101</v>
      </c>
      <c r="O64" s="2" t="s">
        <v>104</v>
      </c>
    </row>
    <row r="65" spans="1:15" ht="15.75" customHeight="1" x14ac:dyDescent="0.25">
      <c r="A65" s="102">
        <f t="shared" si="2"/>
        <v>51</v>
      </c>
      <c r="B65" s="71">
        <v>49040901</v>
      </c>
      <c r="C65" s="92" t="s">
        <v>262</v>
      </c>
      <c r="D65" s="70" t="s">
        <v>199</v>
      </c>
      <c r="E65" s="12" t="s">
        <v>156</v>
      </c>
      <c r="F65" s="104" t="s">
        <v>57</v>
      </c>
      <c r="G65" s="104" t="s">
        <v>27</v>
      </c>
      <c r="H65" s="104" t="s">
        <v>13</v>
      </c>
      <c r="I65" s="87" t="s">
        <v>644</v>
      </c>
      <c r="J65" s="88">
        <v>3000</v>
      </c>
      <c r="K65" s="49" t="str">
        <f t="shared" si="0"/>
        <v>49040901C-23000</v>
      </c>
      <c r="N65" s="1" t="s">
        <v>101</v>
      </c>
      <c r="O65" s="35">
        <v>43414</v>
      </c>
    </row>
    <row r="66" spans="1:15" ht="15.75" customHeight="1" x14ac:dyDescent="0.25">
      <c r="A66" s="102">
        <f t="shared" si="2"/>
        <v>52</v>
      </c>
      <c r="B66" s="71">
        <v>50005448</v>
      </c>
      <c r="C66" s="70" t="s">
        <v>263</v>
      </c>
      <c r="D66" s="70" t="s">
        <v>199</v>
      </c>
      <c r="E66" s="12" t="s">
        <v>156</v>
      </c>
      <c r="F66" s="57" t="s">
        <v>33</v>
      </c>
      <c r="G66" s="104" t="s">
        <v>27</v>
      </c>
      <c r="H66" s="104" t="s">
        <v>13</v>
      </c>
      <c r="I66" s="87" t="s">
        <v>643</v>
      </c>
      <c r="J66" s="88">
        <v>3000</v>
      </c>
      <c r="K66" s="49" t="str">
        <f t="shared" si="0"/>
        <v>50005448B-673000</v>
      </c>
      <c r="N66" s="1" t="s">
        <v>101</v>
      </c>
      <c r="O66" s="2" t="s">
        <v>104</v>
      </c>
    </row>
    <row r="67" spans="1:15" ht="15.75" customHeight="1" x14ac:dyDescent="0.25">
      <c r="A67" s="102">
        <f t="shared" si="2"/>
        <v>53</v>
      </c>
      <c r="B67" s="71">
        <v>15958965</v>
      </c>
      <c r="C67" s="70" t="s">
        <v>264</v>
      </c>
      <c r="D67" s="70" t="s">
        <v>199</v>
      </c>
      <c r="E67" s="12" t="s">
        <v>156</v>
      </c>
      <c r="F67" s="104" t="s">
        <v>111</v>
      </c>
      <c r="G67" s="104" t="s">
        <v>27</v>
      </c>
      <c r="H67" s="104" t="s">
        <v>13</v>
      </c>
      <c r="I67" s="87" t="s">
        <v>642</v>
      </c>
      <c r="J67" s="88">
        <v>3000</v>
      </c>
      <c r="K67" s="49" t="str">
        <f t="shared" si="0"/>
        <v>15958965C-73000</v>
      </c>
      <c r="L67" s="25"/>
      <c r="N67" s="1" t="s">
        <v>101</v>
      </c>
      <c r="O67" s="35">
        <v>43257</v>
      </c>
    </row>
    <row r="68" spans="1:15" ht="15.75" customHeight="1" x14ac:dyDescent="0.25">
      <c r="A68" s="102">
        <f t="shared" si="2"/>
        <v>54</v>
      </c>
      <c r="B68" s="71">
        <v>74868462</v>
      </c>
      <c r="C68" s="70" t="s">
        <v>265</v>
      </c>
      <c r="D68" s="70" t="s">
        <v>199</v>
      </c>
      <c r="E68" s="12" t="s">
        <v>156</v>
      </c>
      <c r="F68" s="104" t="s">
        <v>112</v>
      </c>
      <c r="G68" s="104" t="s">
        <v>27</v>
      </c>
      <c r="H68" s="104" t="s">
        <v>13</v>
      </c>
      <c r="I68" s="87" t="s">
        <v>409</v>
      </c>
      <c r="J68" s="88">
        <v>3000</v>
      </c>
      <c r="K68" s="49" t="str">
        <f t="shared" si="0"/>
        <v>74868462B-113000</v>
      </c>
      <c r="N68" s="1" t="s">
        <v>101</v>
      </c>
      <c r="O68" s="35">
        <v>43258</v>
      </c>
    </row>
    <row r="69" spans="1:15" ht="15.75" customHeight="1" x14ac:dyDescent="0.25">
      <c r="A69" s="102">
        <f t="shared" si="2"/>
        <v>55</v>
      </c>
      <c r="B69" s="71">
        <v>84976934</v>
      </c>
      <c r="C69" s="70" t="s">
        <v>266</v>
      </c>
      <c r="D69" s="70" t="s">
        <v>199</v>
      </c>
      <c r="E69" s="12" t="s">
        <v>156</v>
      </c>
      <c r="F69" s="104" t="s">
        <v>113</v>
      </c>
      <c r="G69" s="57" t="s">
        <v>27</v>
      </c>
      <c r="H69" s="57" t="s">
        <v>13</v>
      </c>
      <c r="I69" s="87" t="s">
        <v>422</v>
      </c>
      <c r="J69" s="88">
        <v>3000</v>
      </c>
      <c r="K69" s="49" t="str">
        <f t="shared" si="0"/>
        <v>84976934A-583000</v>
      </c>
      <c r="L69" s="25"/>
      <c r="N69" s="1" t="s">
        <v>101</v>
      </c>
      <c r="O69" s="35">
        <v>43252</v>
      </c>
    </row>
    <row r="70" spans="1:15" ht="15.75" customHeight="1" x14ac:dyDescent="0.25">
      <c r="A70" s="102">
        <f t="shared" si="2"/>
        <v>56</v>
      </c>
      <c r="B70" s="71">
        <v>4958624</v>
      </c>
      <c r="C70" s="70" t="s">
        <v>267</v>
      </c>
      <c r="D70" s="70" t="s">
        <v>199</v>
      </c>
      <c r="E70" s="12" t="s">
        <v>156</v>
      </c>
      <c r="F70" s="57" t="s">
        <v>128</v>
      </c>
      <c r="G70" s="104" t="s">
        <v>27</v>
      </c>
      <c r="H70" s="104" t="s">
        <v>13</v>
      </c>
      <c r="I70" s="87" t="s">
        <v>641</v>
      </c>
      <c r="J70" s="88">
        <v>3000</v>
      </c>
      <c r="K70" s="49" t="str">
        <f t="shared" si="0"/>
        <v>4958624B-53000</v>
      </c>
      <c r="N70" s="1" t="s">
        <v>101</v>
      </c>
      <c r="O70" s="35">
        <v>43350</v>
      </c>
    </row>
    <row r="71" spans="1:15" ht="15.75" customHeight="1" x14ac:dyDescent="0.25">
      <c r="A71" s="102">
        <f t="shared" si="2"/>
        <v>57</v>
      </c>
      <c r="B71" s="71">
        <v>84272538</v>
      </c>
      <c r="C71" s="70" t="s">
        <v>273</v>
      </c>
      <c r="D71" s="70" t="s">
        <v>277</v>
      </c>
      <c r="E71" s="12" t="s">
        <v>274</v>
      </c>
      <c r="F71" s="57" t="s">
        <v>275</v>
      </c>
      <c r="G71" s="104" t="s">
        <v>27</v>
      </c>
      <c r="H71" s="104" t="s">
        <v>276</v>
      </c>
      <c r="I71" s="87" t="s">
        <v>640</v>
      </c>
      <c r="J71" s="88">
        <v>5300</v>
      </c>
      <c r="K71" s="49" t="str">
        <f t="shared" si="0"/>
        <v>84272538A-125300</v>
      </c>
      <c r="N71" s="1" t="s">
        <v>101</v>
      </c>
      <c r="O71" s="35">
        <v>42844</v>
      </c>
    </row>
    <row r="72" spans="1:15" ht="15.75" customHeight="1" x14ac:dyDescent="0.25">
      <c r="A72" s="102">
        <f t="shared" si="2"/>
        <v>58</v>
      </c>
      <c r="B72" s="71">
        <v>45040680</v>
      </c>
      <c r="C72" s="70" t="s">
        <v>282</v>
      </c>
      <c r="D72" s="70" t="s">
        <v>277</v>
      </c>
      <c r="E72" s="12" t="s">
        <v>274</v>
      </c>
      <c r="F72" s="57" t="s">
        <v>287</v>
      </c>
      <c r="G72" s="104" t="s">
        <v>21</v>
      </c>
      <c r="H72" s="104" t="s">
        <v>73</v>
      </c>
      <c r="I72" s="87" t="s">
        <v>640</v>
      </c>
      <c r="J72" s="88">
        <v>3000</v>
      </c>
      <c r="K72" s="49" t="str">
        <f t="shared" ref="K72:K135" si="3">CONCATENATE(B72,I72,J72)</f>
        <v>45040680A-123000</v>
      </c>
      <c r="N72" s="1" t="s">
        <v>101</v>
      </c>
      <c r="O72" s="35">
        <v>42840</v>
      </c>
    </row>
    <row r="73" spans="1:15" ht="15.75" customHeight="1" x14ac:dyDescent="0.25">
      <c r="A73" s="102">
        <f t="shared" si="2"/>
        <v>59</v>
      </c>
      <c r="B73" s="71">
        <v>78013763</v>
      </c>
      <c r="C73" s="70" t="s">
        <v>283</v>
      </c>
      <c r="D73" s="70" t="s">
        <v>277</v>
      </c>
      <c r="E73" s="12" t="s">
        <v>274</v>
      </c>
      <c r="F73" s="57" t="s">
        <v>288</v>
      </c>
      <c r="G73" s="104" t="s">
        <v>27</v>
      </c>
      <c r="H73" s="104" t="s">
        <v>13</v>
      </c>
      <c r="I73" s="87" t="s">
        <v>608</v>
      </c>
      <c r="J73" s="88">
        <v>3000</v>
      </c>
      <c r="K73" s="49" t="str">
        <f t="shared" si="3"/>
        <v>78013763A-103000</v>
      </c>
      <c r="N73" s="1" t="s">
        <v>101</v>
      </c>
      <c r="O73" s="35">
        <v>42843</v>
      </c>
    </row>
    <row r="74" spans="1:15" ht="15.75" customHeight="1" x14ac:dyDescent="0.25">
      <c r="A74" s="102">
        <f t="shared" si="2"/>
        <v>60</v>
      </c>
      <c r="B74" s="71">
        <v>33415862</v>
      </c>
      <c r="C74" s="70" t="s">
        <v>284</v>
      </c>
      <c r="D74" s="70" t="s">
        <v>277</v>
      </c>
      <c r="E74" s="12" t="s">
        <v>274</v>
      </c>
      <c r="F74" s="57" t="s">
        <v>289</v>
      </c>
      <c r="G74" s="104" t="s">
        <v>27</v>
      </c>
      <c r="H74" s="104" t="s">
        <v>13</v>
      </c>
      <c r="I74" s="87" t="s">
        <v>608</v>
      </c>
      <c r="J74" s="88">
        <v>3000</v>
      </c>
      <c r="K74" s="49" t="str">
        <f t="shared" si="3"/>
        <v>33415862A-103000</v>
      </c>
      <c r="N74" s="1" t="s">
        <v>101</v>
      </c>
      <c r="O74" s="35">
        <v>42831</v>
      </c>
    </row>
    <row r="75" spans="1:15" ht="15.75" customHeight="1" x14ac:dyDescent="0.25">
      <c r="A75" s="102">
        <f t="shared" si="2"/>
        <v>61</v>
      </c>
      <c r="B75" s="71">
        <v>41151186</v>
      </c>
      <c r="C75" s="70" t="s">
        <v>285</v>
      </c>
      <c r="D75" s="70" t="s">
        <v>277</v>
      </c>
      <c r="E75" s="12" t="s">
        <v>274</v>
      </c>
      <c r="F75" s="57" t="s">
        <v>290</v>
      </c>
      <c r="G75" s="104" t="s">
        <v>27</v>
      </c>
      <c r="H75" s="104" t="s">
        <v>13</v>
      </c>
      <c r="I75" s="87" t="s">
        <v>639</v>
      </c>
      <c r="J75" s="88">
        <v>3000</v>
      </c>
      <c r="K75" s="49" t="str">
        <f t="shared" si="3"/>
        <v>41151186A-1093000</v>
      </c>
      <c r="N75" s="1" t="s">
        <v>101</v>
      </c>
      <c r="O75" s="35">
        <v>43243</v>
      </c>
    </row>
    <row r="76" spans="1:15" ht="15.75" customHeight="1" x14ac:dyDescent="0.25">
      <c r="A76" s="102">
        <f t="shared" si="2"/>
        <v>62</v>
      </c>
      <c r="B76" s="71">
        <v>93035845</v>
      </c>
      <c r="C76" s="70" t="s">
        <v>286</v>
      </c>
      <c r="D76" s="121" t="s">
        <v>277</v>
      </c>
      <c r="E76" s="122" t="s">
        <v>274</v>
      </c>
      <c r="F76" s="123" t="s">
        <v>314</v>
      </c>
      <c r="G76" s="105" t="s">
        <v>27</v>
      </c>
      <c r="H76" s="105" t="s">
        <v>13</v>
      </c>
      <c r="I76" s="106" t="s">
        <v>608</v>
      </c>
      <c r="J76" s="107">
        <v>3000</v>
      </c>
      <c r="K76" s="49" t="str">
        <f t="shared" si="3"/>
        <v>93035845A-103000</v>
      </c>
      <c r="N76" s="1" t="s">
        <v>101</v>
      </c>
      <c r="O76" s="35">
        <v>42844</v>
      </c>
    </row>
    <row r="77" spans="1:15" ht="15.75" customHeight="1" x14ac:dyDescent="0.25">
      <c r="A77" s="102">
        <f t="shared" si="2"/>
        <v>63</v>
      </c>
      <c r="B77" s="138">
        <v>37175890</v>
      </c>
      <c r="C77" s="70" t="s">
        <v>308</v>
      </c>
      <c r="D77" s="70" t="s">
        <v>306</v>
      </c>
      <c r="E77" s="12" t="s">
        <v>300</v>
      </c>
      <c r="F77" s="57" t="s">
        <v>309</v>
      </c>
      <c r="G77" s="104" t="s">
        <v>27</v>
      </c>
      <c r="H77" s="104" t="s">
        <v>13</v>
      </c>
      <c r="I77" s="87" t="s">
        <v>638</v>
      </c>
      <c r="J77" s="88">
        <v>4000</v>
      </c>
      <c r="K77" s="49" t="str">
        <f t="shared" si="3"/>
        <v>37175890C-1084000</v>
      </c>
      <c r="N77" s="1" t="s">
        <v>101</v>
      </c>
      <c r="O77" s="35">
        <v>42886</v>
      </c>
    </row>
    <row r="78" spans="1:15" ht="15.75" customHeight="1" x14ac:dyDescent="0.25">
      <c r="A78" s="102">
        <f t="shared" si="2"/>
        <v>64</v>
      </c>
      <c r="B78" s="138">
        <v>62215434</v>
      </c>
      <c r="C78" s="70" t="s">
        <v>312</v>
      </c>
      <c r="D78" s="70" t="s">
        <v>306</v>
      </c>
      <c r="E78" s="12" t="s">
        <v>300</v>
      </c>
      <c r="F78" s="57" t="s">
        <v>313</v>
      </c>
      <c r="G78" s="104" t="s">
        <v>27</v>
      </c>
      <c r="H78" s="104" t="s">
        <v>13</v>
      </c>
      <c r="I78" s="87" t="s">
        <v>414</v>
      </c>
      <c r="J78" s="88">
        <v>3000</v>
      </c>
      <c r="K78" s="49" t="str">
        <f t="shared" si="3"/>
        <v>62215434A-83000</v>
      </c>
      <c r="N78" s="1" t="s">
        <v>101</v>
      </c>
      <c r="O78" s="35">
        <v>42866</v>
      </c>
    </row>
    <row r="79" spans="1:15" ht="15.75" customHeight="1" x14ac:dyDescent="0.25">
      <c r="A79" s="102">
        <f t="shared" si="2"/>
        <v>65</v>
      </c>
      <c r="B79" s="138">
        <v>52145263</v>
      </c>
      <c r="C79" s="70" t="s">
        <v>325</v>
      </c>
      <c r="D79" s="70" t="s">
        <v>320</v>
      </c>
      <c r="E79" s="12" t="s">
        <v>337</v>
      </c>
      <c r="F79" s="57" t="s">
        <v>326</v>
      </c>
      <c r="G79" s="104" t="s">
        <v>27</v>
      </c>
      <c r="H79" s="104" t="s">
        <v>13</v>
      </c>
      <c r="I79" s="87" t="s">
        <v>637</v>
      </c>
      <c r="J79" s="88">
        <v>3000</v>
      </c>
      <c r="K79" s="49" t="str">
        <f t="shared" si="3"/>
        <v>52145263A-1083000</v>
      </c>
      <c r="N79" s="1" t="s">
        <v>101</v>
      </c>
      <c r="O79" s="35">
        <v>43252</v>
      </c>
    </row>
    <row r="80" spans="1:15" ht="15.75" customHeight="1" x14ac:dyDescent="0.25">
      <c r="A80" s="102">
        <f t="shared" si="2"/>
        <v>66</v>
      </c>
      <c r="B80" s="138">
        <v>7053819</v>
      </c>
      <c r="C80" s="131" t="s">
        <v>340</v>
      </c>
      <c r="D80" s="131" t="s">
        <v>341</v>
      </c>
      <c r="E80" s="132" t="s">
        <v>342</v>
      </c>
      <c r="F80" s="134" t="s">
        <v>343</v>
      </c>
      <c r="G80" s="147" t="s">
        <v>27</v>
      </c>
      <c r="H80" s="147" t="s">
        <v>13</v>
      </c>
      <c r="I80" s="139" t="s">
        <v>636</v>
      </c>
      <c r="J80" s="137">
        <v>3000</v>
      </c>
      <c r="K80" s="49" t="str">
        <f t="shared" si="3"/>
        <v>7053819B-73000</v>
      </c>
      <c r="N80" s="1" t="s">
        <v>101</v>
      </c>
      <c r="O80" s="35">
        <v>43289</v>
      </c>
    </row>
    <row r="81" spans="1:16" ht="15.75" customHeight="1" x14ac:dyDescent="0.25">
      <c r="A81" s="102">
        <f t="shared" si="2"/>
        <v>67</v>
      </c>
      <c r="B81" s="138">
        <v>7507372</v>
      </c>
      <c r="C81" s="138" t="s">
        <v>399</v>
      </c>
      <c r="D81" s="131" t="s">
        <v>367</v>
      </c>
      <c r="E81" s="132" t="s">
        <v>368</v>
      </c>
      <c r="F81" s="134" t="s">
        <v>400</v>
      </c>
      <c r="G81" s="147" t="s">
        <v>27</v>
      </c>
      <c r="H81" s="147" t="s">
        <v>401</v>
      </c>
      <c r="I81" s="139" t="s">
        <v>412</v>
      </c>
      <c r="J81" s="137">
        <v>10000</v>
      </c>
      <c r="K81" s="49" t="str">
        <f t="shared" si="3"/>
        <v>7507372A-510000</v>
      </c>
      <c r="N81" s="1" t="s">
        <v>101</v>
      </c>
      <c r="O81" s="35">
        <v>43000</v>
      </c>
      <c r="P81" s="1" t="s">
        <v>123</v>
      </c>
    </row>
    <row r="82" spans="1:16" ht="15.75" customHeight="1" x14ac:dyDescent="0.25">
      <c r="A82" s="102">
        <f t="shared" si="2"/>
        <v>68</v>
      </c>
      <c r="B82" s="138">
        <v>7440758</v>
      </c>
      <c r="C82" s="131" t="s">
        <v>352</v>
      </c>
      <c r="D82" s="131" t="s">
        <v>341</v>
      </c>
      <c r="E82" s="132" t="s">
        <v>342</v>
      </c>
      <c r="F82" s="134" t="s">
        <v>353</v>
      </c>
      <c r="G82" s="134" t="s">
        <v>34</v>
      </c>
      <c r="H82" s="134" t="s">
        <v>354</v>
      </c>
      <c r="I82" s="139" t="s">
        <v>585</v>
      </c>
      <c r="J82" s="137">
        <v>10000</v>
      </c>
      <c r="K82" s="49" t="str">
        <f t="shared" si="3"/>
        <v>7440758A-12810000</v>
      </c>
      <c r="L82" s="1" t="s">
        <v>586</v>
      </c>
      <c r="N82" s="1" t="s">
        <v>94</v>
      </c>
      <c r="O82" s="35">
        <v>43234</v>
      </c>
    </row>
    <row r="83" spans="1:16" s="25" customFormat="1" ht="15.75" customHeight="1" x14ac:dyDescent="0.25">
      <c r="A83" s="102">
        <f t="shared" si="2"/>
        <v>69</v>
      </c>
      <c r="B83" s="138">
        <v>49160141</v>
      </c>
      <c r="C83" s="131" t="s">
        <v>396</v>
      </c>
      <c r="D83" s="131" t="s">
        <v>367</v>
      </c>
      <c r="E83" s="132" t="s">
        <v>368</v>
      </c>
      <c r="F83" s="134" t="s">
        <v>397</v>
      </c>
      <c r="G83" s="134" t="s">
        <v>0</v>
      </c>
      <c r="H83" s="134" t="s">
        <v>398</v>
      </c>
      <c r="I83" s="139" t="s">
        <v>601</v>
      </c>
      <c r="J83" s="137">
        <v>5500</v>
      </c>
      <c r="K83" s="49" t="str">
        <f t="shared" si="3"/>
        <v>49160141A-135500</v>
      </c>
      <c r="N83" s="25" t="s">
        <v>101</v>
      </c>
      <c r="O83" s="39">
        <v>42927</v>
      </c>
    </row>
    <row r="84" spans="1:16" s="25" customFormat="1" ht="15.75" customHeight="1" x14ac:dyDescent="0.25">
      <c r="A84" s="102">
        <f t="shared" si="2"/>
        <v>70</v>
      </c>
      <c r="B84" s="138">
        <v>25192914</v>
      </c>
      <c r="C84" s="131" t="s">
        <v>390</v>
      </c>
      <c r="D84" s="131" t="s">
        <v>367</v>
      </c>
      <c r="E84" s="132" t="s">
        <v>368</v>
      </c>
      <c r="F84" s="134" t="s">
        <v>389</v>
      </c>
      <c r="G84" s="134" t="s">
        <v>0</v>
      </c>
      <c r="H84" s="134" t="s">
        <v>391</v>
      </c>
      <c r="I84" s="139" t="s">
        <v>415</v>
      </c>
      <c r="J84" s="137">
        <v>5000</v>
      </c>
      <c r="K84" s="49" t="str">
        <f t="shared" si="3"/>
        <v>25192914A-45000</v>
      </c>
      <c r="N84" s="25" t="s">
        <v>101</v>
      </c>
      <c r="O84" s="39">
        <v>42889</v>
      </c>
    </row>
    <row r="85" spans="1:16" ht="15.75" customHeight="1" x14ac:dyDescent="0.25">
      <c r="A85" s="102">
        <f t="shared" si="2"/>
        <v>71</v>
      </c>
      <c r="B85" s="138">
        <v>79392008</v>
      </c>
      <c r="C85" s="131" t="s">
        <v>380</v>
      </c>
      <c r="D85" s="131" t="s">
        <v>367</v>
      </c>
      <c r="E85" s="132" t="s">
        <v>368</v>
      </c>
      <c r="F85" s="134" t="s">
        <v>381</v>
      </c>
      <c r="G85" s="134" t="s">
        <v>10</v>
      </c>
      <c r="H85" s="134" t="s">
        <v>382</v>
      </c>
      <c r="I85" s="139" t="s">
        <v>412</v>
      </c>
      <c r="J85" s="137">
        <v>5000</v>
      </c>
      <c r="K85" s="49" t="str">
        <f t="shared" si="3"/>
        <v>79392008A-55000</v>
      </c>
      <c r="L85" s="25"/>
      <c r="M85" s="25"/>
      <c r="N85" s="1" t="s">
        <v>101</v>
      </c>
      <c r="O85" s="39">
        <v>42955</v>
      </c>
      <c r="P85" s="25"/>
    </row>
    <row r="86" spans="1:16" ht="15.75" customHeight="1" x14ac:dyDescent="0.25">
      <c r="A86" s="102">
        <f t="shared" si="2"/>
        <v>72</v>
      </c>
      <c r="B86" s="138">
        <v>7334060</v>
      </c>
      <c r="C86" s="131" t="s">
        <v>383</v>
      </c>
      <c r="D86" s="131" t="s">
        <v>367</v>
      </c>
      <c r="E86" s="132" t="s">
        <v>368</v>
      </c>
      <c r="F86" s="134" t="s">
        <v>384</v>
      </c>
      <c r="G86" s="134" t="s">
        <v>53</v>
      </c>
      <c r="H86" s="134" t="s">
        <v>385</v>
      </c>
      <c r="I86" s="139" t="s">
        <v>413</v>
      </c>
      <c r="J86" s="137">
        <v>4000</v>
      </c>
      <c r="K86" s="49" t="str">
        <f t="shared" si="3"/>
        <v>7334060B-44000</v>
      </c>
      <c r="N86" s="1" t="s">
        <v>101</v>
      </c>
      <c r="O86" s="35">
        <v>42984</v>
      </c>
    </row>
    <row r="87" spans="1:16" ht="15.75" customHeight="1" x14ac:dyDescent="0.25">
      <c r="A87" s="102">
        <f t="shared" si="2"/>
        <v>73</v>
      </c>
      <c r="B87" s="138">
        <v>27484734</v>
      </c>
      <c r="C87" s="131" t="s">
        <v>387</v>
      </c>
      <c r="D87" s="131" t="s">
        <v>367</v>
      </c>
      <c r="E87" s="132" t="s">
        <v>368</v>
      </c>
      <c r="F87" s="134" t="s">
        <v>388</v>
      </c>
      <c r="G87" s="134" t="s">
        <v>53</v>
      </c>
      <c r="H87" s="134" t="s">
        <v>19</v>
      </c>
      <c r="I87" s="139" t="s">
        <v>415</v>
      </c>
      <c r="J87" s="137">
        <v>3000</v>
      </c>
      <c r="K87" s="49" t="str">
        <f t="shared" si="3"/>
        <v>27484734A-43000</v>
      </c>
      <c r="N87" s="1" t="s">
        <v>101</v>
      </c>
      <c r="O87" s="35">
        <v>42985</v>
      </c>
    </row>
    <row r="88" spans="1:16" ht="15.75" customHeight="1" x14ac:dyDescent="0.25">
      <c r="A88" s="102">
        <f t="shared" si="2"/>
        <v>74</v>
      </c>
      <c r="B88" s="138">
        <v>65879279</v>
      </c>
      <c r="C88" s="131" t="s">
        <v>431</v>
      </c>
      <c r="D88" s="131" t="s">
        <v>432</v>
      </c>
      <c r="E88" s="132" t="s">
        <v>433</v>
      </c>
      <c r="F88" s="134" t="s">
        <v>434</v>
      </c>
      <c r="G88" s="134" t="s">
        <v>0</v>
      </c>
      <c r="H88" s="134" t="s">
        <v>573</v>
      </c>
      <c r="I88" s="139" t="s">
        <v>634</v>
      </c>
      <c r="J88" s="137">
        <v>5000</v>
      </c>
      <c r="K88" s="49" t="str">
        <f t="shared" si="3"/>
        <v>65879279B-1275000</v>
      </c>
      <c r="L88" s="1" t="s">
        <v>635</v>
      </c>
      <c r="O88" s="35"/>
    </row>
    <row r="89" spans="1:16" ht="16.5" thickBot="1" x14ac:dyDescent="0.3">
      <c r="A89" s="16"/>
      <c r="B89" s="16"/>
      <c r="C89" s="17"/>
      <c r="D89" s="17"/>
      <c r="E89" s="18"/>
      <c r="F89" s="18"/>
      <c r="G89" s="19"/>
      <c r="H89" s="314" t="s">
        <v>146</v>
      </c>
      <c r="I89" s="315"/>
      <c r="J89" s="75">
        <f>SUM(J57:J88)</f>
        <v>125700</v>
      </c>
      <c r="K89" s="49" t="str">
        <f t="shared" si="3"/>
        <v>125700</v>
      </c>
    </row>
    <row r="90" spans="1:16" x14ac:dyDescent="0.25">
      <c r="A90" s="40"/>
      <c r="B90" s="10"/>
      <c r="C90" s="13"/>
      <c r="D90" s="13"/>
      <c r="E90" s="14"/>
      <c r="F90" s="14"/>
      <c r="G90" s="14"/>
      <c r="H90" s="11"/>
      <c r="I90" s="11"/>
      <c r="J90" s="86"/>
      <c r="K90" s="49" t="str">
        <f t="shared" si="3"/>
        <v/>
      </c>
    </row>
    <row r="91" spans="1:16" ht="15" x14ac:dyDescent="0.25">
      <c r="A91" s="128">
        <v>75</v>
      </c>
      <c r="B91" s="138">
        <v>85457167</v>
      </c>
      <c r="C91" s="132" t="s">
        <v>192</v>
      </c>
      <c r="D91" s="131" t="s">
        <v>269</v>
      </c>
      <c r="E91" s="132" t="s">
        <v>181</v>
      </c>
      <c r="F91" s="134" t="s">
        <v>193</v>
      </c>
      <c r="G91" s="134" t="s">
        <v>42</v>
      </c>
      <c r="H91" s="134" t="s">
        <v>63</v>
      </c>
      <c r="I91" s="139" t="s">
        <v>601</v>
      </c>
      <c r="J91" s="153">
        <v>4500</v>
      </c>
      <c r="K91" s="49" t="str">
        <f t="shared" si="3"/>
        <v>85457167A-134500</v>
      </c>
      <c r="N91" s="1" t="s">
        <v>101</v>
      </c>
      <c r="O91" s="35">
        <v>42826</v>
      </c>
    </row>
    <row r="92" spans="1:16" ht="15" x14ac:dyDescent="0.25">
      <c r="A92" s="128">
        <f>+A91+1</f>
        <v>76</v>
      </c>
      <c r="B92" s="138">
        <v>3226956</v>
      </c>
      <c r="C92" s="131" t="s">
        <v>310</v>
      </c>
      <c r="D92" s="131" t="s">
        <v>306</v>
      </c>
      <c r="E92" s="132" t="s">
        <v>300</v>
      </c>
      <c r="F92" s="134" t="s">
        <v>311</v>
      </c>
      <c r="G92" s="134" t="s">
        <v>42</v>
      </c>
      <c r="H92" s="147" t="s">
        <v>63</v>
      </c>
      <c r="I92" s="139" t="s">
        <v>615</v>
      </c>
      <c r="J92" s="137">
        <v>4000</v>
      </c>
      <c r="K92" s="49" t="str">
        <f t="shared" si="3"/>
        <v>3226956A-1894000</v>
      </c>
      <c r="N92" s="1" t="s">
        <v>94</v>
      </c>
      <c r="O92" s="35" t="s">
        <v>104</v>
      </c>
    </row>
    <row r="93" spans="1:16" ht="15" x14ac:dyDescent="0.25">
      <c r="A93" s="128">
        <f t="shared" ref="A93:A95" si="4">+A92+1</f>
        <v>77</v>
      </c>
      <c r="B93" s="138">
        <v>70793921</v>
      </c>
      <c r="C93" s="131" t="s">
        <v>362</v>
      </c>
      <c r="D93" s="131" t="s">
        <v>359</v>
      </c>
      <c r="E93" s="132" t="s">
        <v>660</v>
      </c>
      <c r="F93" s="134" t="s">
        <v>361</v>
      </c>
      <c r="G93" s="134" t="s">
        <v>42</v>
      </c>
      <c r="H93" s="147" t="s">
        <v>363</v>
      </c>
      <c r="I93" s="139" t="s">
        <v>614</v>
      </c>
      <c r="J93" s="137">
        <v>9000</v>
      </c>
      <c r="K93" s="49" t="str">
        <f t="shared" si="3"/>
        <v>70793921C-149000</v>
      </c>
      <c r="N93" s="1" t="s">
        <v>101</v>
      </c>
      <c r="O93" s="35">
        <v>42796</v>
      </c>
    </row>
    <row r="94" spans="1:16" ht="15" x14ac:dyDescent="0.25">
      <c r="A94" s="128">
        <f t="shared" si="4"/>
        <v>78</v>
      </c>
      <c r="B94" s="138">
        <v>12319570</v>
      </c>
      <c r="C94" s="132" t="s">
        <v>375</v>
      </c>
      <c r="D94" s="131" t="s">
        <v>367</v>
      </c>
      <c r="E94" s="132" t="s">
        <v>368</v>
      </c>
      <c r="F94" s="134" t="s">
        <v>43</v>
      </c>
      <c r="G94" s="134" t="s">
        <v>42</v>
      </c>
      <c r="H94" s="134" t="s">
        <v>65</v>
      </c>
      <c r="I94" s="139" t="s">
        <v>613</v>
      </c>
      <c r="J94" s="153">
        <v>10500</v>
      </c>
      <c r="K94" s="49" t="str">
        <f t="shared" si="3"/>
        <v>12319570B-2310500</v>
      </c>
      <c r="N94" s="1" t="s">
        <v>101</v>
      </c>
      <c r="O94" s="35">
        <v>42855</v>
      </c>
      <c r="P94" s="1" t="s">
        <v>123</v>
      </c>
    </row>
    <row r="95" spans="1:16" ht="15" x14ac:dyDescent="0.25">
      <c r="A95" s="128">
        <f t="shared" si="4"/>
        <v>79</v>
      </c>
      <c r="B95" s="138">
        <v>48000728</v>
      </c>
      <c r="C95" s="132" t="s">
        <v>406</v>
      </c>
      <c r="D95" s="131" t="s">
        <v>367</v>
      </c>
      <c r="E95" s="132" t="s">
        <v>368</v>
      </c>
      <c r="F95" s="134" t="s">
        <v>407</v>
      </c>
      <c r="G95" s="134" t="s">
        <v>42</v>
      </c>
      <c r="H95" s="134" t="s">
        <v>408</v>
      </c>
      <c r="I95" s="139" t="s">
        <v>415</v>
      </c>
      <c r="J95" s="153">
        <v>9000</v>
      </c>
      <c r="K95" s="49" t="str">
        <f t="shared" si="3"/>
        <v>48000728A-49000</v>
      </c>
      <c r="N95" s="1" t="s">
        <v>101</v>
      </c>
      <c r="O95" s="35">
        <v>42992</v>
      </c>
    </row>
    <row r="96" spans="1:16" x14ac:dyDescent="0.25">
      <c r="A96" s="40"/>
      <c r="B96" s="10"/>
      <c r="C96" s="11"/>
      <c r="D96" s="11"/>
      <c r="E96" s="11"/>
      <c r="F96" s="11"/>
      <c r="G96" s="11"/>
      <c r="H96" s="309" t="s">
        <v>61</v>
      </c>
      <c r="I96" s="310"/>
      <c r="J96" s="77">
        <f>SUM(J91:J95)</f>
        <v>37000</v>
      </c>
      <c r="K96" s="49" t="str">
        <f t="shared" si="3"/>
        <v>37000</v>
      </c>
      <c r="L96" s="28"/>
    </row>
    <row r="97" spans="1:16" ht="16.5" thickBot="1" x14ac:dyDescent="0.3">
      <c r="A97" s="40"/>
      <c r="B97" s="10"/>
      <c r="C97" s="13"/>
      <c r="D97" s="13"/>
      <c r="E97" s="14"/>
      <c r="F97" s="14"/>
      <c r="G97" s="14"/>
      <c r="H97" s="303" t="s">
        <v>75</v>
      </c>
      <c r="I97" s="304"/>
      <c r="J97" s="84">
        <f>J55+J89+J96</f>
        <v>192700</v>
      </c>
      <c r="K97" s="49" t="str">
        <f t="shared" si="3"/>
        <v>192700</v>
      </c>
    </row>
    <row r="98" spans="1:16" x14ac:dyDescent="0.25">
      <c r="A98" s="318" t="s">
        <v>130</v>
      </c>
      <c r="B98" s="318"/>
      <c r="C98" s="318"/>
      <c r="D98" s="318"/>
      <c r="E98" s="318"/>
      <c r="F98" s="318"/>
      <c r="G98" s="318"/>
      <c r="H98" s="318"/>
      <c r="I98" s="318"/>
      <c r="J98" s="318"/>
      <c r="K98" s="49" t="str">
        <f t="shared" si="3"/>
        <v/>
      </c>
    </row>
    <row r="99" spans="1:16" x14ac:dyDescent="0.25">
      <c r="A99" s="307" t="s">
        <v>142</v>
      </c>
      <c r="B99" s="307"/>
      <c r="C99" s="307"/>
      <c r="D99" s="307"/>
      <c r="E99" s="307"/>
      <c r="F99" s="307"/>
      <c r="G99" s="307"/>
      <c r="H99" s="307"/>
      <c r="I99" s="307"/>
      <c r="J99" s="307"/>
      <c r="K99" s="49" t="str">
        <f t="shared" si="3"/>
        <v/>
      </c>
    </row>
    <row r="100" spans="1:16" x14ac:dyDescent="0.25">
      <c r="A100" s="40"/>
      <c r="B100" s="10"/>
      <c r="C100" s="13"/>
      <c r="D100" s="13"/>
      <c r="E100" s="14"/>
      <c r="F100" s="14"/>
      <c r="G100" s="14"/>
      <c r="H100" s="15"/>
      <c r="I100" s="15"/>
      <c r="J100" s="72"/>
      <c r="K100" s="49" t="str">
        <f t="shared" si="3"/>
        <v/>
      </c>
    </row>
    <row r="101" spans="1:16" ht="31.5" x14ac:dyDescent="0.25">
      <c r="A101" s="41" t="s">
        <v>1</v>
      </c>
      <c r="B101" s="33" t="s">
        <v>92</v>
      </c>
      <c r="C101" s="33" t="s">
        <v>2</v>
      </c>
      <c r="D101" s="67" t="s">
        <v>144</v>
      </c>
      <c r="E101" s="33" t="s">
        <v>3</v>
      </c>
      <c r="F101" s="33" t="s">
        <v>4</v>
      </c>
      <c r="G101" s="33" t="s">
        <v>5</v>
      </c>
      <c r="H101" s="33" t="s">
        <v>6</v>
      </c>
      <c r="I101" s="33" t="s">
        <v>93</v>
      </c>
      <c r="J101" s="73" t="s">
        <v>7</v>
      </c>
      <c r="K101" s="49" t="str">
        <f t="shared" si="3"/>
        <v>NITFACTURADEVENGADO</v>
      </c>
    </row>
    <row r="102" spans="1:16" ht="15" x14ac:dyDescent="0.25">
      <c r="A102" s="128">
        <v>80</v>
      </c>
      <c r="B102" s="129">
        <v>89733983</v>
      </c>
      <c r="C102" s="132" t="s">
        <v>393</v>
      </c>
      <c r="D102" s="131" t="s">
        <v>367</v>
      </c>
      <c r="E102" s="132" t="s">
        <v>368</v>
      </c>
      <c r="F102" s="147" t="s">
        <v>394</v>
      </c>
      <c r="G102" s="134" t="s">
        <v>35</v>
      </c>
      <c r="H102" s="147" t="s">
        <v>395</v>
      </c>
      <c r="I102" s="139" t="s">
        <v>632</v>
      </c>
      <c r="J102" s="137">
        <v>5500</v>
      </c>
      <c r="K102" s="49" t="str">
        <f t="shared" si="3"/>
        <v>89733983A-1065500</v>
      </c>
      <c r="N102" s="1" t="s">
        <v>101</v>
      </c>
      <c r="O102" s="35">
        <v>43284</v>
      </c>
    </row>
    <row r="103" spans="1:16" ht="15" x14ac:dyDescent="0.25">
      <c r="A103" s="20"/>
      <c r="B103" s="20"/>
      <c r="C103" s="21"/>
      <c r="D103" s="21"/>
      <c r="E103" s="22"/>
      <c r="F103" s="23"/>
      <c r="G103" s="23"/>
      <c r="H103" s="23"/>
      <c r="I103" s="23"/>
      <c r="J103" s="78"/>
      <c r="K103" s="49" t="str">
        <f t="shared" si="3"/>
        <v/>
      </c>
    </row>
    <row r="104" spans="1:16" ht="15" x14ac:dyDescent="0.25">
      <c r="A104" s="102">
        <f>+A102+1</f>
        <v>81</v>
      </c>
      <c r="B104" s="71">
        <v>40309975</v>
      </c>
      <c r="C104" s="70" t="s">
        <v>212</v>
      </c>
      <c r="D104" s="70" t="s">
        <v>199</v>
      </c>
      <c r="E104" s="12" t="s">
        <v>156</v>
      </c>
      <c r="F104" s="57" t="s">
        <v>22</v>
      </c>
      <c r="G104" s="104" t="s">
        <v>27</v>
      </c>
      <c r="H104" s="104" t="s">
        <v>73</v>
      </c>
      <c r="I104" s="87" t="s">
        <v>652</v>
      </c>
      <c r="J104" s="88">
        <v>7000</v>
      </c>
      <c r="K104" s="49" t="str">
        <f t="shared" si="3"/>
        <v>40309975B-727000</v>
      </c>
      <c r="N104" s="1" t="s">
        <v>101</v>
      </c>
      <c r="O104" s="2" t="s">
        <v>104</v>
      </c>
      <c r="P104" s="1">
        <v>158</v>
      </c>
    </row>
    <row r="105" spans="1:16" ht="15" x14ac:dyDescent="0.25">
      <c r="A105" s="102">
        <f>+A104+1</f>
        <v>82</v>
      </c>
      <c r="B105" s="71">
        <v>31586201</v>
      </c>
      <c r="C105" s="70" t="s">
        <v>213</v>
      </c>
      <c r="D105" s="70" t="s">
        <v>199</v>
      </c>
      <c r="E105" s="12" t="s">
        <v>156</v>
      </c>
      <c r="F105" s="57" t="s">
        <v>23</v>
      </c>
      <c r="G105" s="104" t="s">
        <v>21</v>
      </c>
      <c r="H105" s="104" t="s">
        <v>84</v>
      </c>
      <c r="I105" s="87" t="s">
        <v>648</v>
      </c>
      <c r="J105" s="88">
        <v>5000</v>
      </c>
      <c r="K105" s="49" t="str">
        <f t="shared" si="3"/>
        <v>31586201B-715000</v>
      </c>
      <c r="N105" s="1" t="s">
        <v>101</v>
      </c>
      <c r="O105" s="2" t="s">
        <v>104</v>
      </c>
    </row>
    <row r="106" spans="1:16" ht="15" x14ac:dyDescent="0.25">
      <c r="A106" s="102">
        <f t="shared" ref="A106:A114" si="5">+A105+1</f>
        <v>83</v>
      </c>
      <c r="B106" s="71">
        <v>51591553</v>
      </c>
      <c r="C106" s="70" t="s">
        <v>215</v>
      </c>
      <c r="D106" s="70" t="s">
        <v>199</v>
      </c>
      <c r="E106" s="12" t="s">
        <v>156</v>
      </c>
      <c r="F106" s="57" t="s">
        <v>24</v>
      </c>
      <c r="G106" s="104" t="s">
        <v>21</v>
      </c>
      <c r="H106" s="104" t="s">
        <v>84</v>
      </c>
      <c r="I106" s="87" t="s">
        <v>631</v>
      </c>
      <c r="J106" s="88">
        <v>4000</v>
      </c>
      <c r="K106" s="49" t="str">
        <f t="shared" si="3"/>
        <v>51591553B-754000</v>
      </c>
      <c r="N106" s="1" t="s">
        <v>101</v>
      </c>
      <c r="O106" s="2" t="s">
        <v>104</v>
      </c>
    </row>
    <row r="107" spans="1:16" ht="15.75" customHeight="1" x14ac:dyDescent="0.25">
      <c r="A107" s="102">
        <f t="shared" si="5"/>
        <v>84</v>
      </c>
      <c r="B107" s="71">
        <v>29569494</v>
      </c>
      <c r="C107" s="70" t="s">
        <v>214</v>
      </c>
      <c r="D107" s="70" t="s">
        <v>199</v>
      </c>
      <c r="E107" s="12" t="s">
        <v>156</v>
      </c>
      <c r="F107" s="57" t="s">
        <v>25</v>
      </c>
      <c r="G107" s="104" t="s">
        <v>21</v>
      </c>
      <c r="H107" s="104" t="s">
        <v>84</v>
      </c>
      <c r="I107" s="87" t="s">
        <v>614</v>
      </c>
      <c r="J107" s="88">
        <v>4000</v>
      </c>
      <c r="K107" s="49" t="str">
        <f t="shared" si="3"/>
        <v>29569494C-144000</v>
      </c>
      <c r="N107" s="1" t="s">
        <v>101</v>
      </c>
      <c r="O107" s="35">
        <v>42782</v>
      </c>
    </row>
    <row r="108" spans="1:16" ht="15.75" customHeight="1" x14ac:dyDescent="0.25">
      <c r="A108" s="102">
        <f t="shared" si="5"/>
        <v>85</v>
      </c>
      <c r="B108" s="71">
        <v>78720362</v>
      </c>
      <c r="C108" s="70" t="s">
        <v>216</v>
      </c>
      <c r="D108" s="70" t="s">
        <v>199</v>
      </c>
      <c r="E108" s="12" t="s">
        <v>156</v>
      </c>
      <c r="F108" s="57" t="s">
        <v>26</v>
      </c>
      <c r="G108" s="104" t="s">
        <v>21</v>
      </c>
      <c r="H108" s="104" t="s">
        <v>85</v>
      </c>
      <c r="I108" s="87" t="s">
        <v>658</v>
      </c>
      <c r="J108" s="88">
        <v>4000</v>
      </c>
      <c r="K108" s="49" t="str">
        <f t="shared" si="3"/>
        <v>78720362A-474000</v>
      </c>
      <c r="L108" s="25"/>
      <c r="N108" s="1" t="s">
        <v>101</v>
      </c>
      <c r="O108" s="2" t="s">
        <v>104</v>
      </c>
    </row>
    <row r="109" spans="1:16" ht="15.75" customHeight="1" x14ac:dyDescent="0.25">
      <c r="A109" s="102">
        <f t="shared" si="5"/>
        <v>86</v>
      </c>
      <c r="B109" s="71">
        <v>63328380</v>
      </c>
      <c r="C109" s="118" t="s">
        <v>217</v>
      </c>
      <c r="D109" s="70" t="s">
        <v>199</v>
      </c>
      <c r="E109" s="12" t="s">
        <v>156</v>
      </c>
      <c r="F109" s="104" t="s">
        <v>67</v>
      </c>
      <c r="G109" s="104" t="s">
        <v>21</v>
      </c>
      <c r="H109" s="104" t="s">
        <v>84</v>
      </c>
      <c r="I109" s="87" t="s">
        <v>657</v>
      </c>
      <c r="J109" s="88">
        <v>4000</v>
      </c>
      <c r="K109" s="49" t="str">
        <f t="shared" si="3"/>
        <v>63328380B-704000</v>
      </c>
      <c r="L109" s="25"/>
      <c r="N109" s="1" t="s">
        <v>101</v>
      </c>
      <c r="O109" s="2" t="s">
        <v>104</v>
      </c>
    </row>
    <row r="110" spans="1:16" ht="15.75" customHeight="1" x14ac:dyDescent="0.25">
      <c r="A110" s="102">
        <f t="shared" si="5"/>
        <v>87</v>
      </c>
      <c r="B110" s="71">
        <v>40328252</v>
      </c>
      <c r="C110" s="118" t="s">
        <v>187</v>
      </c>
      <c r="D110" s="70" t="s">
        <v>269</v>
      </c>
      <c r="E110" s="12" t="s">
        <v>181</v>
      </c>
      <c r="F110" s="104" t="s">
        <v>188</v>
      </c>
      <c r="G110" s="104" t="s">
        <v>21</v>
      </c>
      <c r="H110" s="104" t="s">
        <v>271</v>
      </c>
      <c r="I110" s="87" t="s">
        <v>608</v>
      </c>
      <c r="J110" s="88">
        <v>7000</v>
      </c>
      <c r="K110" s="49" t="str">
        <f t="shared" si="3"/>
        <v>40328252A-107000</v>
      </c>
      <c r="L110" s="25"/>
      <c r="N110" s="1" t="s">
        <v>101</v>
      </c>
      <c r="O110" s="35">
        <v>42800</v>
      </c>
    </row>
    <row r="111" spans="1:16" ht="15.75" customHeight="1" x14ac:dyDescent="0.25">
      <c r="A111" s="102">
        <f t="shared" si="5"/>
        <v>88</v>
      </c>
      <c r="B111" s="138">
        <v>55111475</v>
      </c>
      <c r="C111" s="156" t="s">
        <v>189</v>
      </c>
      <c r="D111" s="131" t="s">
        <v>269</v>
      </c>
      <c r="E111" s="132" t="s">
        <v>181</v>
      </c>
      <c r="F111" s="147" t="s">
        <v>190</v>
      </c>
      <c r="G111" s="147" t="s">
        <v>27</v>
      </c>
      <c r="H111" s="147" t="s">
        <v>84</v>
      </c>
      <c r="I111" s="139" t="s">
        <v>651</v>
      </c>
      <c r="J111" s="137">
        <v>5000</v>
      </c>
      <c r="K111" s="49" t="str">
        <f t="shared" si="3"/>
        <v>55111475C-535000</v>
      </c>
      <c r="N111" s="1" t="s">
        <v>101</v>
      </c>
      <c r="O111" s="35">
        <v>43377</v>
      </c>
    </row>
    <row r="112" spans="1:16" ht="15.75" customHeight="1" x14ac:dyDescent="0.25">
      <c r="A112" s="102">
        <f t="shared" si="5"/>
        <v>89</v>
      </c>
      <c r="B112" s="71">
        <v>90082478</v>
      </c>
      <c r="C112" s="118" t="s">
        <v>194</v>
      </c>
      <c r="D112" s="70" t="s">
        <v>269</v>
      </c>
      <c r="E112" s="12" t="s">
        <v>181</v>
      </c>
      <c r="F112" s="104" t="s">
        <v>195</v>
      </c>
      <c r="G112" s="104" t="s">
        <v>21</v>
      </c>
      <c r="H112" s="104" t="s">
        <v>85</v>
      </c>
      <c r="I112" s="87" t="s">
        <v>601</v>
      </c>
      <c r="J112" s="88">
        <v>4000</v>
      </c>
      <c r="K112" s="49" t="str">
        <f t="shared" si="3"/>
        <v>90082478A-134000</v>
      </c>
      <c r="L112" s="25" t="s">
        <v>299</v>
      </c>
      <c r="N112" s="1" t="s">
        <v>101</v>
      </c>
      <c r="O112" s="35">
        <v>42790</v>
      </c>
    </row>
    <row r="113" spans="1:26" ht="15.75" customHeight="1" x14ac:dyDescent="0.25">
      <c r="A113" s="102">
        <f t="shared" si="5"/>
        <v>90</v>
      </c>
      <c r="B113" s="71">
        <v>41524829</v>
      </c>
      <c r="C113" s="70" t="s">
        <v>279</v>
      </c>
      <c r="D113" s="70" t="s">
        <v>277</v>
      </c>
      <c r="E113" s="12" t="s">
        <v>274</v>
      </c>
      <c r="F113" s="104" t="s">
        <v>278</v>
      </c>
      <c r="G113" s="104" t="s">
        <v>21</v>
      </c>
      <c r="H113" s="104" t="s">
        <v>84</v>
      </c>
      <c r="I113" s="87" t="s">
        <v>640</v>
      </c>
      <c r="J113" s="88">
        <v>3000</v>
      </c>
      <c r="K113" s="49" t="str">
        <f t="shared" si="3"/>
        <v>41524829A-123000</v>
      </c>
      <c r="L113" s="25"/>
      <c r="N113" s="1" t="s">
        <v>101</v>
      </c>
      <c r="O113" s="35">
        <v>42846</v>
      </c>
    </row>
    <row r="114" spans="1:26" ht="15.75" customHeight="1" x14ac:dyDescent="0.25">
      <c r="A114" s="102">
        <f t="shared" si="5"/>
        <v>91</v>
      </c>
      <c r="B114" s="71">
        <v>93752490</v>
      </c>
      <c r="C114" s="70" t="s">
        <v>370</v>
      </c>
      <c r="D114" s="70" t="s">
        <v>367</v>
      </c>
      <c r="E114" s="12" t="s">
        <v>368</v>
      </c>
      <c r="F114" s="104" t="s">
        <v>371</v>
      </c>
      <c r="G114" s="104" t="s">
        <v>21</v>
      </c>
      <c r="H114" s="104" t="s">
        <v>85</v>
      </c>
      <c r="I114" s="87" t="s">
        <v>414</v>
      </c>
      <c r="J114" s="88">
        <v>3500</v>
      </c>
      <c r="K114" s="49" t="str">
        <f t="shared" si="3"/>
        <v>93752490A-83500</v>
      </c>
      <c r="L114" s="25"/>
      <c r="O114" s="35"/>
    </row>
    <row r="115" spans="1:26" x14ac:dyDescent="0.25">
      <c r="A115" s="16"/>
      <c r="B115" s="16"/>
      <c r="C115" s="17"/>
      <c r="D115" s="17"/>
      <c r="E115" s="18"/>
      <c r="F115" s="18"/>
      <c r="G115" s="19"/>
      <c r="H115" s="309" t="s">
        <v>60</v>
      </c>
      <c r="I115" s="310"/>
      <c r="J115" s="77">
        <f>SUM(J104:J114)</f>
        <v>50500</v>
      </c>
      <c r="K115" s="49" t="str">
        <f t="shared" si="3"/>
        <v>50500</v>
      </c>
      <c r="L115" s="25"/>
    </row>
    <row r="116" spans="1:26" ht="16.5" thickBot="1" x14ac:dyDescent="0.3">
      <c r="A116" s="20"/>
      <c r="B116" s="20"/>
      <c r="C116" s="21"/>
      <c r="D116" s="21"/>
      <c r="E116" s="22"/>
      <c r="F116" s="23"/>
      <c r="G116" s="23"/>
      <c r="H116" s="303" t="s">
        <v>76</v>
      </c>
      <c r="I116" s="304"/>
      <c r="J116" s="84">
        <f>+J115+J102</f>
        <v>56000</v>
      </c>
      <c r="K116" s="49" t="str">
        <f t="shared" si="3"/>
        <v>56000</v>
      </c>
      <c r="L116" s="25"/>
    </row>
    <row r="117" spans="1:26" ht="15" x14ac:dyDescent="0.25">
      <c r="A117" s="20"/>
      <c r="B117" s="20"/>
      <c r="C117" s="21"/>
      <c r="D117" s="21"/>
      <c r="E117" s="22"/>
      <c r="F117" s="23"/>
      <c r="G117" s="23"/>
      <c r="H117" s="23"/>
      <c r="I117" s="23"/>
      <c r="J117" s="78"/>
      <c r="K117" s="49" t="str">
        <f t="shared" si="3"/>
        <v/>
      </c>
    </row>
    <row r="118" spans="1:26" x14ac:dyDescent="0.25">
      <c r="A118" s="319" t="s">
        <v>77</v>
      </c>
      <c r="B118" s="319"/>
      <c r="C118" s="319"/>
      <c r="D118" s="319"/>
      <c r="E118" s="319"/>
      <c r="F118" s="319"/>
      <c r="G118" s="319"/>
      <c r="H118" s="319"/>
      <c r="I118" s="319"/>
      <c r="J118" s="319"/>
      <c r="K118" s="49" t="str">
        <f t="shared" si="3"/>
        <v/>
      </c>
      <c r="N118" s="6"/>
      <c r="O118" s="38"/>
      <c r="P118" s="6"/>
      <c r="Q118" s="6"/>
      <c r="R118" s="6"/>
      <c r="S118" s="6"/>
      <c r="T118" s="6"/>
      <c r="U118" s="6"/>
      <c r="V118" s="6"/>
      <c r="W118" s="6"/>
    </row>
    <row r="119" spans="1:26" x14ac:dyDescent="0.25">
      <c r="A119" s="320" t="s">
        <v>141</v>
      </c>
      <c r="B119" s="320"/>
      <c r="C119" s="320"/>
      <c r="D119" s="320"/>
      <c r="E119" s="320"/>
      <c r="F119" s="320"/>
      <c r="G119" s="320"/>
      <c r="H119" s="320"/>
      <c r="I119" s="320"/>
      <c r="J119" s="320"/>
      <c r="K119" s="49" t="str">
        <f t="shared" si="3"/>
        <v/>
      </c>
    </row>
    <row r="120" spans="1:26" ht="11.25" customHeight="1" x14ac:dyDescent="0.25">
      <c r="A120" s="40"/>
      <c r="B120" s="10"/>
      <c r="C120" s="11"/>
      <c r="D120" s="11"/>
      <c r="E120" s="11"/>
      <c r="F120" s="11"/>
      <c r="G120" s="11"/>
      <c r="H120" s="11"/>
      <c r="I120" s="11"/>
      <c r="K120" s="49" t="str">
        <f t="shared" si="3"/>
        <v/>
      </c>
      <c r="P120" s="1" t="s">
        <v>107</v>
      </c>
    </row>
    <row r="121" spans="1:26" ht="32.25" customHeight="1" x14ac:dyDescent="0.25">
      <c r="A121" s="41" t="s">
        <v>1</v>
      </c>
      <c r="B121" s="33" t="s">
        <v>92</v>
      </c>
      <c r="C121" s="33" t="s">
        <v>2</v>
      </c>
      <c r="D121" s="67" t="s">
        <v>144</v>
      </c>
      <c r="E121" s="33" t="s">
        <v>3</v>
      </c>
      <c r="F121" s="33" t="s">
        <v>4</v>
      </c>
      <c r="G121" s="33" t="s">
        <v>5</v>
      </c>
      <c r="H121" s="33" t="s">
        <v>6</v>
      </c>
      <c r="I121" s="33" t="s">
        <v>93</v>
      </c>
      <c r="J121" s="73" t="s">
        <v>7</v>
      </c>
      <c r="K121" s="49" t="str">
        <f t="shared" si="3"/>
        <v>NITFACTURADEVENGADO</v>
      </c>
    </row>
    <row r="122" spans="1:26" ht="15.75" customHeight="1" x14ac:dyDescent="0.25">
      <c r="A122" s="102">
        <f>+A114+1</f>
        <v>92</v>
      </c>
      <c r="B122" s="71">
        <v>78745152</v>
      </c>
      <c r="C122" s="70" t="s">
        <v>218</v>
      </c>
      <c r="D122" s="70" t="s">
        <v>199</v>
      </c>
      <c r="E122" s="12" t="s">
        <v>156</v>
      </c>
      <c r="F122" s="116" t="s">
        <v>55</v>
      </c>
      <c r="G122" s="117" t="s">
        <v>11</v>
      </c>
      <c r="H122" s="116" t="s">
        <v>64</v>
      </c>
      <c r="I122" s="12" t="s">
        <v>654</v>
      </c>
      <c r="J122" s="88">
        <v>8000</v>
      </c>
      <c r="K122" s="49" t="str">
        <f t="shared" si="3"/>
        <v>78745152A-578000</v>
      </c>
      <c r="N122" s="1" t="s">
        <v>101</v>
      </c>
      <c r="O122" s="2" t="s">
        <v>104</v>
      </c>
    </row>
    <row r="123" spans="1:26" ht="15.75" customHeight="1" x14ac:dyDescent="0.25">
      <c r="A123" s="146">
        <f>+A122+1</f>
        <v>93</v>
      </c>
      <c r="B123" s="138">
        <v>56123906</v>
      </c>
      <c r="C123" s="131" t="s">
        <v>220</v>
      </c>
      <c r="D123" s="131" t="s">
        <v>199</v>
      </c>
      <c r="E123" s="132" t="s">
        <v>156</v>
      </c>
      <c r="F123" s="134" t="s">
        <v>12</v>
      </c>
      <c r="G123" s="147" t="s">
        <v>11</v>
      </c>
      <c r="H123" s="147" t="s">
        <v>13</v>
      </c>
      <c r="I123" s="139" t="s">
        <v>600</v>
      </c>
      <c r="J123" s="137">
        <v>3000</v>
      </c>
      <c r="K123" s="49" t="str">
        <f t="shared" si="3"/>
        <v>56123906B-643000</v>
      </c>
      <c r="L123" s="151" t="s">
        <v>603</v>
      </c>
      <c r="N123" s="1" t="s">
        <v>101</v>
      </c>
      <c r="O123" s="2" t="s">
        <v>104</v>
      </c>
    </row>
    <row r="124" spans="1:26" ht="15.75" customHeight="1" x14ac:dyDescent="0.25">
      <c r="A124" s="146">
        <f t="shared" ref="A124:A130" si="6">+A123+1</f>
        <v>94</v>
      </c>
      <c r="B124" s="138">
        <v>48165506</v>
      </c>
      <c r="C124" s="131" t="s">
        <v>221</v>
      </c>
      <c r="D124" s="131" t="s">
        <v>199</v>
      </c>
      <c r="E124" s="132" t="s">
        <v>156</v>
      </c>
      <c r="F124" s="147" t="s">
        <v>119</v>
      </c>
      <c r="G124" s="147" t="s">
        <v>11</v>
      </c>
      <c r="H124" s="147" t="s">
        <v>13</v>
      </c>
      <c r="I124" s="139" t="s">
        <v>605</v>
      </c>
      <c r="J124" s="137">
        <v>3000</v>
      </c>
      <c r="K124" s="49" t="str">
        <f t="shared" si="3"/>
        <v>48165506A-333000</v>
      </c>
      <c r="L124" s="1" t="s">
        <v>603</v>
      </c>
      <c r="M124" s="54"/>
      <c r="N124" s="54" t="s">
        <v>101</v>
      </c>
      <c r="O124" s="55">
        <v>42581</v>
      </c>
      <c r="P124" s="54"/>
      <c r="Q124" s="54"/>
      <c r="R124" s="54"/>
      <c r="S124" s="54"/>
      <c r="T124" s="54"/>
    </row>
    <row r="125" spans="1:26" s="54" customFormat="1" ht="15.75" customHeight="1" x14ac:dyDescent="0.25">
      <c r="A125" s="146">
        <f t="shared" si="6"/>
        <v>95</v>
      </c>
      <c r="B125" s="138">
        <v>41500016</v>
      </c>
      <c r="C125" s="131" t="s">
        <v>222</v>
      </c>
      <c r="D125" s="131" t="s">
        <v>199</v>
      </c>
      <c r="E125" s="132" t="s">
        <v>156</v>
      </c>
      <c r="F125" s="134" t="s">
        <v>15</v>
      </c>
      <c r="G125" s="147" t="s">
        <v>11</v>
      </c>
      <c r="H125" s="147" t="s">
        <v>13</v>
      </c>
      <c r="I125" s="139" t="s">
        <v>417</v>
      </c>
      <c r="J125" s="137">
        <v>3000</v>
      </c>
      <c r="K125" s="49" t="str">
        <f t="shared" si="3"/>
        <v>41500016B-633000</v>
      </c>
      <c r="L125" s="1" t="s">
        <v>603</v>
      </c>
      <c r="M125" s="1"/>
      <c r="N125" s="1" t="s">
        <v>101</v>
      </c>
      <c r="O125" s="2" t="s">
        <v>104</v>
      </c>
      <c r="P125" s="1"/>
      <c r="Q125" s="1"/>
      <c r="R125" s="1"/>
      <c r="S125" s="1"/>
      <c r="T125" s="1"/>
      <c r="U125" s="1"/>
    </row>
    <row r="126" spans="1:26" ht="15.75" customHeight="1" x14ac:dyDescent="0.25">
      <c r="A126" s="146">
        <f t="shared" si="6"/>
        <v>96</v>
      </c>
      <c r="B126" s="138">
        <v>50414623</v>
      </c>
      <c r="C126" s="131" t="s">
        <v>223</v>
      </c>
      <c r="D126" s="131" t="s">
        <v>199</v>
      </c>
      <c r="E126" s="132" t="s">
        <v>156</v>
      </c>
      <c r="F126" s="134" t="s">
        <v>14</v>
      </c>
      <c r="G126" s="147" t="s">
        <v>11</v>
      </c>
      <c r="H126" s="147" t="s">
        <v>13</v>
      </c>
      <c r="I126" s="139" t="s">
        <v>604</v>
      </c>
      <c r="J126" s="137">
        <v>3000</v>
      </c>
      <c r="K126" s="49" t="str">
        <f t="shared" si="3"/>
        <v>50414623C-683000</v>
      </c>
      <c r="L126" s="1" t="s">
        <v>603</v>
      </c>
      <c r="N126" s="1" t="s">
        <v>101</v>
      </c>
      <c r="O126" s="2" t="s">
        <v>104</v>
      </c>
      <c r="U126" s="54"/>
      <c r="V126" s="54"/>
      <c r="W126" s="54"/>
      <c r="X126" s="54"/>
      <c r="Y126" s="54"/>
      <c r="Z126" s="54"/>
    </row>
    <row r="127" spans="1:26" ht="15.75" customHeight="1" x14ac:dyDescent="0.25">
      <c r="A127" s="146">
        <f t="shared" si="6"/>
        <v>97</v>
      </c>
      <c r="B127" s="138">
        <v>16930177</v>
      </c>
      <c r="C127" s="131" t="s">
        <v>178</v>
      </c>
      <c r="D127" s="131" t="s">
        <v>252</v>
      </c>
      <c r="E127" s="132" t="s">
        <v>156</v>
      </c>
      <c r="F127" s="134" t="s">
        <v>179</v>
      </c>
      <c r="G127" s="147" t="s">
        <v>11</v>
      </c>
      <c r="H127" s="134" t="s">
        <v>63</v>
      </c>
      <c r="I127" s="136" t="s">
        <v>421</v>
      </c>
      <c r="J127" s="142">
        <v>7500</v>
      </c>
      <c r="K127" s="49" t="str">
        <f t="shared" si="3"/>
        <v>16930177A-97500</v>
      </c>
      <c r="N127" s="1" t="s">
        <v>94</v>
      </c>
      <c r="O127" s="35">
        <v>43197</v>
      </c>
      <c r="U127" s="54"/>
      <c r="V127" s="54"/>
      <c r="W127" s="54"/>
      <c r="X127" s="54"/>
      <c r="Y127" s="54"/>
      <c r="Z127" s="54"/>
    </row>
    <row r="128" spans="1:26" ht="15.75" customHeight="1" x14ac:dyDescent="0.25">
      <c r="A128" s="146">
        <f t="shared" si="6"/>
        <v>98</v>
      </c>
      <c r="B128" s="138">
        <v>41864077</v>
      </c>
      <c r="C128" s="131" t="s">
        <v>191</v>
      </c>
      <c r="D128" s="131" t="s">
        <v>269</v>
      </c>
      <c r="E128" s="132" t="s">
        <v>181</v>
      </c>
      <c r="F128" s="141" t="s">
        <v>338</v>
      </c>
      <c r="G128" s="140" t="s">
        <v>11</v>
      </c>
      <c r="H128" s="141" t="s">
        <v>272</v>
      </c>
      <c r="I128" s="132" t="s">
        <v>581</v>
      </c>
      <c r="J128" s="137">
        <v>5000</v>
      </c>
      <c r="K128" s="49" t="str">
        <f t="shared" si="3"/>
        <v>41864077A-145000</v>
      </c>
      <c r="L128" s="1" t="s">
        <v>602</v>
      </c>
      <c r="N128" s="1" t="s">
        <v>101</v>
      </c>
      <c r="O128" s="35">
        <v>42805</v>
      </c>
      <c r="U128" s="54"/>
      <c r="V128" s="54"/>
      <c r="W128" s="54"/>
      <c r="X128" s="54"/>
      <c r="Y128" s="54"/>
      <c r="Z128" s="54"/>
    </row>
    <row r="129" spans="1:30" ht="15.75" customHeight="1" x14ac:dyDescent="0.25">
      <c r="A129" s="146">
        <f t="shared" si="6"/>
        <v>99</v>
      </c>
      <c r="B129" s="71">
        <v>28240847</v>
      </c>
      <c r="C129" s="70" t="s">
        <v>366</v>
      </c>
      <c r="D129" s="70" t="s">
        <v>367</v>
      </c>
      <c r="E129" s="12" t="s">
        <v>368</v>
      </c>
      <c r="F129" s="116" t="s">
        <v>369</v>
      </c>
      <c r="G129" s="117" t="s">
        <v>11</v>
      </c>
      <c r="H129" s="116" t="s">
        <v>335</v>
      </c>
      <c r="I129" s="12" t="s">
        <v>653</v>
      </c>
      <c r="J129" s="88">
        <v>5500</v>
      </c>
      <c r="K129" s="49" t="str">
        <f t="shared" si="3"/>
        <v>28240847C-55500</v>
      </c>
      <c r="N129" s="1" t="s">
        <v>101</v>
      </c>
      <c r="O129" s="35">
        <v>43357</v>
      </c>
      <c r="U129" s="54"/>
      <c r="V129" s="54"/>
      <c r="W129" s="54"/>
      <c r="X129" s="54"/>
      <c r="Y129" s="54"/>
      <c r="Z129" s="54"/>
    </row>
    <row r="130" spans="1:30" ht="15.75" customHeight="1" x14ac:dyDescent="0.25">
      <c r="A130" s="146">
        <f t="shared" si="6"/>
        <v>100</v>
      </c>
      <c r="B130" s="138">
        <v>91456436</v>
      </c>
      <c r="C130" s="131" t="s">
        <v>372</v>
      </c>
      <c r="D130" s="131" t="s">
        <v>367</v>
      </c>
      <c r="E130" s="132" t="s">
        <v>368</v>
      </c>
      <c r="F130" s="141" t="s">
        <v>373</v>
      </c>
      <c r="G130" s="140" t="s">
        <v>11</v>
      </c>
      <c r="H130" s="141" t="s">
        <v>374</v>
      </c>
      <c r="I130" s="132" t="s">
        <v>412</v>
      </c>
      <c r="J130" s="137">
        <v>3000</v>
      </c>
      <c r="K130" s="49" t="str">
        <f t="shared" si="3"/>
        <v>91456436A-53000</v>
      </c>
      <c r="N130" s="1" t="s">
        <v>101</v>
      </c>
      <c r="O130" s="35">
        <v>42994</v>
      </c>
      <c r="U130" s="54"/>
      <c r="V130" s="54"/>
      <c r="W130" s="54"/>
      <c r="X130" s="54"/>
      <c r="Y130" s="54"/>
      <c r="Z130" s="54"/>
    </row>
    <row r="131" spans="1:30" ht="16.5" thickBot="1" x14ac:dyDescent="0.3">
      <c r="A131" s="40"/>
      <c r="B131" s="10"/>
      <c r="C131" s="17"/>
      <c r="D131" s="17"/>
      <c r="E131" s="18"/>
      <c r="F131" s="18"/>
      <c r="G131" s="19"/>
      <c r="H131" s="314" t="s">
        <v>58</v>
      </c>
      <c r="I131" s="315"/>
      <c r="J131" s="75">
        <f>SUM(J122:J130)</f>
        <v>41000</v>
      </c>
      <c r="K131" s="49" t="str">
        <f t="shared" si="3"/>
        <v>41000</v>
      </c>
    </row>
    <row r="132" spans="1:30" x14ac:dyDescent="0.25">
      <c r="A132" s="64"/>
      <c r="B132" s="125"/>
      <c r="C132" s="17"/>
      <c r="D132" s="17"/>
      <c r="E132" s="18"/>
      <c r="F132" s="18"/>
      <c r="G132" s="19"/>
      <c r="H132" s="15"/>
      <c r="I132" s="15"/>
      <c r="J132" s="79"/>
      <c r="K132" s="49" t="str">
        <f t="shared" si="3"/>
        <v/>
      </c>
      <c r="P132" s="1" t="s">
        <v>124</v>
      </c>
    </row>
    <row r="133" spans="1:30" ht="15" x14ac:dyDescent="0.25">
      <c r="A133" s="128">
        <f>+A130+1</f>
        <v>101</v>
      </c>
      <c r="B133" s="138">
        <v>36678902</v>
      </c>
      <c r="C133" s="131" t="s">
        <v>248</v>
      </c>
      <c r="D133" s="131" t="s">
        <v>199</v>
      </c>
      <c r="E133" s="132" t="s">
        <v>156</v>
      </c>
      <c r="F133" s="134" t="s">
        <v>108</v>
      </c>
      <c r="G133" s="134" t="s">
        <v>42</v>
      </c>
      <c r="H133" s="154" t="s">
        <v>109</v>
      </c>
      <c r="I133" s="139" t="s">
        <v>616</v>
      </c>
      <c r="J133" s="137">
        <v>9000</v>
      </c>
      <c r="K133" s="49" t="str">
        <f t="shared" si="3"/>
        <v>36678902B-519000</v>
      </c>
      <c r="N133" s="25" t="s">
        <v>101</v>
      </c>
      <c r="O133" s="35" t="s">
        <v>104</v>
      </c>
      <c r="P133" s="1" t="s">
        <v>123</v>
      </c>
    </row>
    <row r="134" spans="1:30" ht="15" x14ac:dyDescent="0.25">
      <c r="A134" s="81">
        <f>+A133+1</f>
        <v>102</v>
      </c>
      <c r="B134" s="71">
        <v>5256364</v>
      </c>
      <c r="C134" s="70" t="s">
        <v>249</v>
      </c>
      <c r="D134" s="70" t="s">
        <v>199</v>
      </c>
      <c r="E134" s="12" t="s">
        <v>156</v>
      </c>
      <c r="F134" s="57" t="s">
        <v>50</v>
      </c>
      <c r="G134" s="104" t="s">
        <v>129</v>
      </c>
      <c r="H134" s="104" t="s">
        <v>8</v>
      </c>
      <c r="I134" s="87" t="s">
        <v>630</v>
      </c>
      <c r="J134" s="88">
        <v>4000</v>
      </c>
      <c r="K134" s="49" t="str">
        <f t="shared" si="3"/>
        <v>5256364D-264000</v>
      </c>
      <c r="N134" s="1" t="s">
        <v>101</v>
      </c>
      <c r="O134" s="35">
        <v>42957</v>
      </c>
    </row>
    <row r="135" spans="1:30" ht="15" x14ac:dyDescent="0.25">
      <c r="A135" s="81">
        <f t="shared" ref="A135:A145" si="7">+A134+1</f>
        <v>103</v>
      </c>
      <c r="B135" s="71">
        <v>17978440</v>
      </c>
      <c r="C135" s="70" t="s">
        <v>250</v>
      </c>
      <c r="D135" s="70" t="s">
        <v>199</v>
      </c>
      <c r="E135" s="12" t="s">
        <v>156</v>
      </c>
      <c r="F135" s="57" t="s">
        <v>16</v>
      </c>
      <c r="G135" s="104" t="s">
        <v>129</v>
      </c>
      <c r="H135" s="104" t="s">
        <v>17</v>
      </c>
      <c r="I135" s="87" t="s">
        <v>629</v>
      </c>
      <c r="J135" s="88">
        <v>4000</v>
      </c>
      <c r="K135" s="49" t="str">
        <f t="shared" si="3"/>
        <v>17978440B-904000</v>
      </c>
      <c r="N135" s="1" t="s">
        <v>101</v>
      </c>
      <c r="O135" s="2" t="s">
        <v>104</v>
      </c>
    </row>
    <row r="136" spans="1:30" ht="15" x14ac:dyDescent="0.25">
      <c r="A136" s="81">
        <f t="shared" si="7"/>
        <v>104</v>
      </c>
      <c r="B136" s="71">
        <v>53107306</v>
      </c>
      <c r="C136" s="70" t="s">
        <v>251</v>
      </c>
      <c r="D136" s="70" t="s">
        <v>199</v>
      </c>
      <c r="E136" s="12" t="s">
        <v>156</v>
      </c>
      <c r="F136" s="57" t="s">
        <v>18</v>
      </c>
      <c r="G136" s="104" t="s">
        <v>129</v>
      </c>
      <c r="H136" s="104" t="s">
        <v>138</v>
      </c>
      <c r="I136" s="87" t="s">
        <v>628</v>
      </c>
      <c r="J136" s="88">
        <v>4000</v>
      </c>
      <c r="K136" s="49" t="str">
        <f t="shared" ref="K136:K167" si="8">CONCATENATE(B136,I136,J136)</f>
        <v>53107306C-414000</v>
      </c>
      <c r="N136" s="1" t="s">
        <v>101</v>
      </c>
      <c r="O136" s="35">
        <v>42741</v>
      </c>
    </row>
    <row r="137" spans="1:30" ht="15" x14ac:dyDescent="0.25">
      <c r="A137" s="81">
        <f t="shared" si="7"/>
        <v>105</v>
      </c>
      <c r="B137" s="71">
        <v>81796978</v>
      </c>
      <c r="C137" s="70" t="s">
        <v>247</v>
      </c>
      <c r="D137" s="70" t="s">
        <v>199</v>
      </c>
      <c r="E137" s="12" t="s">
        <v>156</v>
      </c>
      <c r="F137" s="108" t="s">
        <v>69</v>
      </c>
      <c r="G137" s="104" t="s">
        <v>129</v>
      </c>
      <c r="H137" s="104" t="s">
        <v>13</v>
      </c>
      <c r="I137" s="87" t="s">
        <v>627</v>
      </c>
      <c r="J137" s="88">
        <v>3000</v>
      </c>
      <c r="K137" s="49" t="str">
        <f t="shared" si="8"/>
        <v>81796978B-263000</v>
      </c>
      <c r="N137" s="1" t="s">
        <v>101</v>
      </c>
      <c r="O137" s="48">
        <v>42937</v>
      </c>
    </row>
    <row r="138" spans="1:30" ht="15" x14ac:dyDescent="0.25">
      <c r="A138" s="81">
        <f t="shared" si="7"/>
        <v>106</v>
      </c>
      <c r="B138" s="71">
        <v>86877143</v>
      </c>
      <c r="C138" s="70" t="s">
        <v>245</v>
      </c>
      <c r="D138" s="70" t="s">
        <v>199</v>
      </c>
      <c r="E138" s="12" t="s">
        <v>156</v>
      </c>
      <c r="F138" s="109" t="s">
        <v>70</v>
      </c>
      <c r="G138" s="108" t="s">
        <v>129</v>
      </c>
      <c r="H138" s="104" t="s">
        <v>13</v>
      </c>
      <c r="I138" s="87" t="s">
        <v>626</v>
      </c>
      <c r="J138" s="88">
        <v>3000</v>
      </c>
      <c r="K138" s="49" t="str">
        <f t="shared" si="8"/>
        <v>86877143B-243000</v>
      </c>
      <c r="N138" s="1" t="s">
        <v>101</v>
      </c>
      <c r="O138" s="48">
        <v>42937</v>
      </c>
    </row>
    <row r="139" spans="1:30" ht="15" x14ac:dyDescent="0.25">
      <c r="A139" s="81">
        <f t="shared" si="7"/>
        <v>107</v>
      </c>
      <c r="B139" s="71">
        <v>30535506</v>
      </c>
      <c r="C139" s="70" t="s">
        <v>246</v>
      </c>
      <c r="D139" s="70" t="s">
        <v>199</v>
      </c>
      <c r="E139" s="12" t="s">
        <v>156</v>
      </c>
      <c r="F139" s="109" t="s">
        <v>71</v>
      </c>
      <c r="G139" s="108" t="s">
        <v>129</v>
      </c>
      <c r="H139" s="104" t="s">
        <v>13</v>
      </c>
      <c r="I139" s="110" t="s">
        <v>625</v>
      </c>
      <c r="J139" s="111">
        <v>3000</v>
      </c>
      <c r="K139" s="49" t="str">
        <f t="shared" si="8"/>
        <v>30535506A-753000</v>
      </c>
      <c r="N139" s="1" t="s">
        <v>101</v>
      </c>
      <c r="O139" s="56">
        <v>42964</v>
      </c>
    </row>
    <row r="140" spans="1:30" ht="15" x14ac:dyDescent="0.25">
      <c r="A140" s="81">
        <f t="shared" si="7"/>
        <v>108</v>
      </c>
      <c r="B140" s="71">
        <v>86863142</v>
      </c>
      <c r="C140" s="70" t="s">
        <v>240</v>
      </c>
      <c r="D140" s="70" t="s">
        <v>199</v>
      </c>
      <c r="E140" s="12" t="s">
        <v>156</v>
      </c>
      <c r="F140" s="108" t="s">
        <v>131</v>
      </c>
      <c r="G140" s="108" t="s">
        <v>129</v>
      </c>
      <c r="H140" s="108" t="s">
        <v>13</v>
      </c>
      <c r="I140" s="87" t="s">
        <v>624</v>
      </c>
      <c r="J140" s="88">
        <v>3000</v>
      </c>
      <c r="K140" s="49" t="str">
        <f t="shared" si="8"/>
        <v>86863142B-133000</v>
      </c>
      <c r="N140" s="1" t="s">
        <v>101</v>
      </c>
      <c r="O140" s="35">
        <v>43176</v>
      </c>
    </row>
    <row r="141" spans="1:30" ht="15" x14ac:dyDescent="0.25">
      <c r="A141" s="81">
        <f t="shared" si="7"/>
        <v>109</v>
      </c>
      <c r="B141" s="71">
        <v>43135331</v>
      </c>
      <c r="C141" s="70" t="s">
        <v>241</v>
      </c>
      <c r="D141" s="70" t="s">
        <v>199</v>
      </c>
      <c r="E141" s="12" t="s">
        <v>156</v>
      </c>
      <c r="F141" s="108" t="s">
        <v>116</v>
      </c>
      <c r="G141" s="108" t="s">
        <v>129</v>
      </c>
      <c r="H141" s="104" t="s">
        <v>13</v>
      </c>
      <c r="I141" s="87" t="s">
        <v>609</v>
      </c>
      <c r="J141" s="88">
        <v>3000</v>
      </c>
      <c r="K141" s="49" t="str">
        <f t="shared" si="8"/>
        <v>43135331A-653000</v>
      </c>
      <c r="N141" s="1" t="s">
        <v>101</v>
      </c>
      <c r="O141" s="39">
        <v>43176</v>
      </c>
      <c r="P141" s="25"/>
      <c r="Q141" s="25"/>
      <c r="R141" s="25"/>
      <c r="S141" s="25"/>
    </row>
    <row r="142" spans="1:30" ht="15" x14ac:dyDescent="0.25">
      <c r="A142" s="81">
        <f t="shared" si="7"/>
        <v>110</v>
      </c>
      <c r="B142" s="71">
        <v>88513114</v>
      </c>
      <c r="C142" s="70" t="s">
        <v>242</v>
      </c>
      <c r="D142" s="70" t="s">
        <v>199</v>
      </c>
      <c r="E142" s="12" t="s">
        <v>156</v>
      </c>
      <c r="F142" s="108" t="s">
        <v>132</v>
      </c>
      <c r="G142" s="108" t="s">
        <v>129</v>
      </c>
      <c r="H142" s="104" t="s">
        <v>13</v>
      </c>
      <c r="I142" s="110" t="s">
        <v>422</v>
      </c>
      <c r="J142" s="111">
        <v>3000</v>
      </c>
      <c r="K142" s="49" t="str">
        <f t="shared" si="8"/>
        <v>88513114A-583000</v>
      </c>
      <c r="N142" s="1" t="s">
        <v>101</v>
      </c>
      <c r="O142" s="48">
        <v>43287</v>
      </c>
    </row>
    <row r="143" spans="1:30" s="25" customFormat="1" ht="15" x14ac:dyDescent="0.25">
      <c r="A143" s="81">
        <f t="shared" si="7"/>
        <v>111</v>
      </c>
      <c r="B143" s="71">
        <v>90533763</v>
      </c>
      <c r="C143" s="70" t="s">
        <v>243</v>
      </c>
      <c r="D143" s="70" t="s">
        <v>199</v>
      </c>
      <c r="E143" s="12" t="s">
        <v>156</v>
      </c>
      <c r="F143" s="104" t="s">
        <v>120</v>
      </c>
      <c r="G143" s="108" t="s">
        <v>129</v>
      </c>
      <c r="H143" s="104" t="s">
        <v>13</v>
      </c>
      <c r="I143" s="110" t="s">
        <v>623</v>
      </c>
      <c r="J143" s="111">
        <v>3000</v>
      </c>
      <c r="K143" s="49" t="str">
        <f t="shared" si="8"/>
        <v>90533763A-343000</v>
      </c>
      <c r="L143" s="1"/>
      <c r="M143" s="1"/>
      <c r="N143" s="1" t="s">
        <v>101</v>
      </c>
      <c r="O143" s="48">
        <v>43307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" x14ac:dyDescent="0.25">
      <c r="A144" s="81">
        <f t="shared" si="7"/>
        <v>112</v>
      </c>
      <c r="B144" s="71">
        <v>61896470</v>
      </c>
      <c r="C144" s="70" t="s">
        <v>244</v>
      </c>
      <c r="D144" s="70" t="s">
        <v>199</v>
      </c>
      <c r="E144" s="12" t="s">
        <v>156</v>
      </c>
      <c r="F144" s="104" t="s">
        <v>121</v>
      </c>
      <c r="G144" s="108" t="s">
        <v>129</v>
      </c>
      <c r="H144" s="112" t="s">
        <v>13</v>
      </c>
      <c r="I144" s="113" t="s">
        <v>618</v>
      </c>
      <c r="J144" s="114">
        <v>3000</v>
      </c>
      <c r="K144" s="49" t="str">
        <f t="shared" si="8"/>
        <v>61896470B-63000</v>
      </c>
      <c r="N144" s="1" t="s">
        <v>101</v>
      </c>
      <c r="O144" s="48">
        <v>43299</v>
      </c>
    </row>
    <row r="145" spans="1:22" thickBot="1" x14ac:dyDescent="0.3">
      <c r="A145" s="81">
        <f t="shared" si="7"/>
        <v>113</v>
      </c>
      <c r="B145" s="71">
        <v>18409466</v>
      </c>
      <c r="C145" s="70" t="s">
        <v>317</v>
      </c>
      <c r="D145" s="70" t="s">
        <v>318</v>
      </c>
      <c r="E145" s="12" t="s">
        <v>316</v>
      </c>
      <c r="F145" s="57" t="s">
        <v>175</v>
      </c>
      <c r="G145" s="57" t="s">
        <v>129</v>
      </c>
      <c r="H145" s="115" t="s">
        <v>63</v>
      </c>
      <c r="I145" s="87" t="s">
        <v>622</v>
      </c>
      <c r="J145" s="88">
        <v>7000</v>
      </c>
      <c r="K145" s="49" t="str">
        <f t="shared" si="8"/>
        <v>18409466A1-117000</v>
      </c>
      <c r="N145" s="1" t="s">
        <v>94</v>
      </c>
      <c r="O145" s="35">
        <v>42824</v>
      </c>
    </row>
    <row r="146" spans="1:22" x14ac:dyDescent="0.25">
      <c r="A146" s="16"/>
      <c r="B146" s="16"/>
      <c r="C146" s="17"/>
      <c r="D146" s="17"/>
      <c r="E146" s="18"/>
      <c r="F146" s="18"/>
      <c r="G146" s="19"/>
      <c r="H146" s="321" t="s">
        <v>82</v>
      </c>
      <c r="I146" s="322"/>
      <c r="J146" s="74">
        <f>SUM(J133:J145)</f>
        <v>52000</v>
      </c>
      <c r="K146" s="49" t="str">
        <f t="shared" si="8"/>
        <v>52000</v>
      </c>
    </row>
    <row r="147" spans="1:22" ht="16.5" thickBot="1" x14ac:dyDescent="0.3">
      <c r="A147" s="58"/>
      <c r="B147" s="58"/>
      <c r="C147" s="58"/>
      <c r="D147" s="58"/>
      <c r="E147" s="58"/>
      <c r="F147" s="58"/>
      <c r="G147" s="58"/>
      <c r="H147" s="303" t="s">
        <v>78</v>
      </c>
      <c r="I147" s="304"/>
      <c r="J147" s="84">
        <f>J131+J146</f>
        <v>93000</v>
      </c>
      <c r="K147" s="49" t="str">
        <f t="shared" si="8"/>
        <v>93000</v>
      </c>
    </row>
    <row r="148" spans="1:22" ht="10.5" customHeight="1" x14ac:dyDescent="0.25">
      <c r="A148" s="45"/>
      <c r="B148" s="46"/>
      <c r="C148" s="47"/>
      <c r="D148" s="47"/>
      <c r="E148" s="47"/>
      <c r="F148" s="47"/>
      <c r="G148" s="47"/>
      <c r="H148" s="47"/>
      <c r="I148" s="47"/>
      <c r="J148" s="79"/>
      <c r="K148" s="49" t="str">
        <f t="shared" si="8"/>
        <v/>
      </c>
    </row>
    <row r="149" spans="1:22" x14ac:dyDescent="0.25">
      <c r="A149" s="319" t="s">
        <v>79</v>
      </c>
      <c r="B149" s="319"/>
      <c r="C149" s="319"/>
      <c r="D149" s="319"/>
      <c r="E149" s="319"/>
      <c r="F149" s="319"/>
      <c r="G149" s="319"/>
      <c r="H149" s="319"/>
      <c r="I149" s="319"/>
      <c r="J149" s="319"/>
      <c r="K149" s="49" t="str">
        <f t="shared" si="8"/>
        <v/>
      </c>
      <c r="N149" s="6"/>
      <c r="O149" s="38"/>
      <c r="P149" s="6"/>
      <c r="Q149" s="6"/>
      <c r="R149" s="6"/>
      <c r="S149" s="6"/>
      <c r="T149" s="6"/>
      <c r="U149" s="6"/>
      <c r="V149" s="6"/>
    </row>
    <row r="150" spans="1:22" x14ac:dyDescent="0.25">
      <c r="A150" s="320" t="s">
        <v>140</v>
      </c>
      <c r="B150" s="320"/>
      <c r="C150" s="320"/>
      <c r="D150" s="320"/>
      <c r="E150" s="320"/>
      <c r="F150" s="320"/>
      <c r="G150" s="320"/>
      <c r="H150" s="320"/>
      <c r="I150" s="320"/>
      <c r="J150" s="320"/>
      <c r="K150" s="49" t="str">
        <f t="shared" si="8"/>
        <v/>
      </c>
    </row>
    <row r="151" spans="1:22" ht="27" customHeight="1" x14ac:dyDescent="0.25">
      <c r="A151" s="41" t="s">
        <v>1</v>
      </c>
      <c r="B151" s="33" t="s">
        <v>92</v>
      </c>
      <c r="C151" s="33" t="s">
        <v>2</v>
      </c>
      <c r="D151" s="67" t="s">
        <v>144</v>
      </c>
      <c r="E151" s="33" t="s">
        <v>3</v>
      </c>
      <c r="F151" s="33" t="s">
        <v>4</v>
      </c>
      <c r="G151" s="33" t="s">
        <v>5</v>
      </c>
      <c r="H151" s="33" t="s">
        <v>6</v>
      </c>
      <c r="I151" s="33" t="s">
        <v>93</v>
      </c>
      <c r="J151" s="73" t="s">
        <v>7</v>
      </c>
      <c r="K151" s="49" t="str">
        <f t="shared" si="8"/>
        <v>NITFACTURADEVENGADO</v>
      </c>
    </row>
    <row r="152" spans="1:22" ht="16.5" customHeight="1" x14ac:dyDescent="0.25">
      <c r="A152" s="146">
        <f>+A145+1</f>
        <v>114</v>
      </c>
      <c r="B152" s="138">
        <v>23579234</v>
      </c>
      <c r="C152" s="136" t="s">
        <v>226</v>
      </c>
      <c r="D152" s="131" t="s">
        <v>227</v>
      </c>
      <c r="E152" s="132" t="s">
        <v>156</v>
      </c>
      <c r="F152" s="134" t="s">
        <v>37</v>
      </c>
      <c r="G152" s="134" t="s">
        <v>36</v>
      </c>
      <c r="H152" s="134" t="s">
        <v>63</v>
      </c>
      <c r="I152" s="139" t="s">
        <v>423</v>
      </c>
      <c r="J152" s="137">
        <v>7000</v>
      </c>
      <c r="K152" s="49" t="str">
        <f t="shared" si="8"/>
        <v>23579234B-667000</v>
      </c>
      <c r="L152" s="1" t="s">
        <v>590</v>
      </c>
      <c r="N152" s="1" t="s">
        <v>101</v>
      </c>
      <c r="O152" s="2" t="s">
        <v>104</v>
      </c>
      <c r="P152" s="1">
        <v>152</v>
      </c>
    </row>
    <row r="153" spans="1:22" ht="16.5" customHeight="1" x14ac:dyDescent="0.25">
      <c r="A153" s="146">
        <f t="shared" ref="A153:A167" si="9">+A152+1</f>
        <v>115</v>
      </c>
      <c r="B153" s="138">
        <v>32921454</v>
      </c>
      <c r="C153" s="132" t="s">
        <v>228</v>
      </c>
      <c r="D153" s="131" t="s">
        <v>227</v>
      </c>
      <c r="E153" s="132" t="s">
        <v>156</v>
      </c>
      <c r="F153" s="147" t="s">
        <v>127</v>
      </c>
      <c r="G153" s="147" t="s">
        <v>36</v>
      </c>
      <c r="H153" s="147" t="s">
        <v>13</v>
      </c>
      <c r="I153" s="139" t="s">
        <v>591</v>
      </c>
      <c r="J153" s="137">
        <v>5500</v>
      </c>
      <c r="K153" s="49" t="str">
        <f t="shared" si="8"/>
        <v>32921454B-575500</v>
      </c>
      <c r="N153" s="1" t="s">
        <v>101</v>
      </c>
      <c r="O153" s="35" t="s">
        <v>104</v>
      </c>
    </row>
    <row r="154" spans="1:22" ht="16.5" customHeight="1" x14ac:dyDescent="0.25">
      <c r="A154" s="146">
        <f t="shared" si="9"/>
        <v>116</v>
      </c>
      <c r="B154" s="138">
        <v>15231054</v>
      </c>
      <c r="C154" s="132" t="s">
        <v>229</v>
      </c>
      <c r="D154" s="131" t="s">
        <v>227</v>
      </c>
      <c r="E154" s="132" t="s">
        <v>156</v>
      </c>
      <c r="F154" s="134" t="s">
        <v>62</v>
      </c>
      <c r="G154" s="134" t="s">
        <v>36</v>
      </c>
      <c r="H154" s="134" t="s">
        <v>13</v>
      </c>
      <c r="I154" s="139" t="s">
        <v>791</v>
      </c>
      <c r="J154" s="137">
        <v>3300</v>
      </c>
      <c r="K154" s="49" t="str">
        <f t="shared" si="8"/>
        <v>15231054D-113300</v>
      </c>
      <c r="L154" s="1" t="s">
        <v>599</v>
      </c>
      <c r="N154" s="1" t="s">
        <v>101</v>
      </c>
      <c r="O154" s="2" t="s">
        <v>104</v>
      </c>
    </row>
    <row r="155" spans="1:22" ht="16.5" customHeight="1" x14ac:dyDescent="0.25">
      <c r="A155" s="146">
        <f t="shared" si="9"/>
        <v>117</v>
      </c>
      <c r="B155" s="138">
        <v>59177802</v>
      </c>
      <c r="C155" s="132" t="s">
        <v>230</v>
      </c>
      <c r="D155" s="131" t="s">
        <v>227</v>
      </c>
      <c r="E155" s="132" t="s">
        <v>156</v>
      </c>
      <c r="F155" s="134" t="s">
        <v>38</v>
      </c>
      <c r="G155" s="134" t="s">
        <v>36</v>
      </c>
      <c r="H155" s="134" t="s">
        <v>13</v>
      </c>
      <c r="I155" s="139" t="s">
        <v>598</v>
      </c>
      <c r="J155" s="137">
        <v>3200</v>
      </c>
      <c r="K155" s="49" t="str">
        <f t="shared" si="8"/>
        <v>59177802B-893200</v>
      </c>
      <c r="N155" s="1" t="s">
        <v>101</v>
      </c>
      <c r="O155" s="2" t="s">
        <v>104</v>
      </c>
    </row>
    <row r="156" spans="1:22" ht="16.5" customHeight="1" x14ac:dyDescent="0.25">
      <c r="A156" s="146">
        <f t="shared" si="9"/>
        <v>118</v>
      </c>
      <c r="B156" s="138">
        <v>47857048</v>
      </c>
      <c r="C156" s="132" t="s">
        <v>231</v>
      </c>
      <c r="D156" s="131" t="s">
        <v>227</v>
      </c>
      <c r="E156" s="132" t="s">
        <v>156</v>
      </c>
      <c r="F156" s="147" t="s">
        <v>39</v>
      </c>
      <c r="G156" s="134" t="s">
        <v>36</v>
      </c>
      <c r="H156" s="147" t="s">
        <v>13</v>
      </c>
      <c r="I156" s="139" t="s">
        <v>417</v>
      </c>
      <c r="J156" s="137">
        <v>3000</v>
      </c>
      <c r="K156" s="49" t="str">
        <f t="shared" si="8"/>
        <v>47857048B-633000</v>
      </c>
      <c r="N156" s="1" t="s">
        <v>101</v>
      </c>
      <c r="O156" s="2" t="s">
        <v>104</v>
      </c>
    </row>
    <row r="157" spans="1:22" ht="16.5" customHeight="1" x14ac:dyDescent="0.25">
      <c r="A157" s="146">
        <f t="shared" si="9"/>
        <v>119</v>
      </c>
      <c r="B157" s="138">
        <v>40848558</v>
      </c>
      <c r="C157" s="132" t="s">
        <v>232</v>
      </c>
      <c r="D157" s="131" t="s">
        <v>227</v>
      </c>
      <c r="E157" s="132" t="s">
        <v>156</v>
      </c>
      <c r="F157" s="134" t="s">
        <v>40</v>
      </c>
      <c r="G157" s="134" t="s">
        <v>36</v>
      </c>
      <c r="H157" s="134" t="s">
        <v>13</v>
      </c>
      <c r="I157" s="139" t="s">
        <v>597</v>
      </c>
      <c r="J157" s="137">
        <v>3000</v>
      </c>
      <c r="K157" s="49" t="str">
        <f t="shared" si="8"/>
        <v>40848558B-763000</v>
      </c>
      <c r="N157" s="1" t="s">
        <v>101</v>
      </c>
      <c r="O157" s="2" t="s">
        <v>104</v>
      </c>
    </row>
    <row r="158" spans="1:22" ht="16.5" customHeight="1" x14ac:dyDescent="0.25">
      <c r="A158" s="146">
        <f t="shared" si="9"/>
        <v>120</v>
      </c>
      <c r="B158" s="138">
        <v>60827084</v>
      </c>
      <c r="C158" s="132" t="s">
        <v>233</v>
      </c>
      <c r="D158" s="131" t="s">
        <v>227</v>
      </c>
      <c r="E158" s="132" t="s">
        <v>156</v>
      </c>
      <c r="F158" s="147" t="s">
        <v>41</v>
      </c>
      <c r="G158" s="134" t="s">
        <v>36</v>
      </c>
      <c r="H158" s="134" t="s">
        <v>13</v>
      </c>
      <c r="I158" s="139" t="s">
        <v>596</v>
      </c>
      <c r="J158" s="137">
        <v>3000</v>
      </c>
      <c r="K158" s="49" t="str">
        <f t="shared" si="8"/>
        <v>60827084B-683000</v>
      </c>
      <c r="N158" s="1" t="s">
        <v>101</v>
      </c>
      <c r="O158" s="2" t="s">
        <v>104</v>
      </c>
    </row>
    <row r="159" spans="1:22" ht="16.5" customHeight="1" x14ac:dyDescent="0.25">
      <c r="A159" s="146">
        <f t="shared" si="9"/>
        <v>121</v>
      </c>
      <c r="B159" s="138">
        <v>16616510</v>
      </c>
      <c r="C159" s="132" t="s">
        <v>234</v>
      </c>
      <c r="D159" s="131" t="s">
        <v>227</v>
      </c>
      <c r="E159" s="132" t="s">
        <v>156</v>
      </c>
      <c r="F159" s="147" t="s">
        <v>88</v>
      </c>
      <c r="G159" s="147" t="s">
        <v>36</v>
      </c>
      <c r="H159" s="147" t="s">
        <v>13</v>
      </c>
      <c r="I159" s="139" t="s">
        <v>410</v>
      </c>
      <c r="J159" s="137">
        <v>3000</v>
      </c>
      <c r="K159" s="49" t="str">
        <f t="shared" si="8"/>
        <v>16616510A-633000</v>
      </c>
      <c r="N159" s="1" t="s">
        <v>101</v>
      </c>
      <c r="O159" s="35">
        <v>43140</v>
      </c>
    </row>
    <row r="160" spans="1:22" ht="16.5" customHeight="1" x14ac:dyDescent="0.25">
      <c r="A160" s="146">
        <f t="shared" si="9"/>
        <v>122</v>
      </c>
      <c r="B160" s="138">
        <v>53349040</v>
      </c>
      <c r="C160" s="132" t="s">
        <v>235</v>
      </c>
      <c r="D160" s="131" t="s">
        <v>227</v>
      </c>
      <c r="E160" s="132" t="s">
        <v>156</v>
      </c>
      <c r="F160" s="147" t="s">
        <v>98</v>
      </c>
      <c r="G160" s="147" t="s">
        <v>36</v>
      </c>
      <c r="H160" s="147" t="s">
        <v>19</v>
      </c>
      <c r="I160" s="139" t="s">
        <v>409</v>
      </c>
      <c r="J160" s="137">
        <v>3000</v>
      </c>
      <c r="K160" s="49" t="str">
        <f t="shared" si="8"/>
        <v>53349040B-113000</v>
      </c>
      <c r="N160" s="1" t="s">
        <v>101</v>
      </c>
      <c r="O160" s="35">
        <v>43201</v>
      </c>
    </row>
    <row r="161" spans="1:15" ht="16.5" customHeight="1" x14ac:dyDescent="0.25">
      <c r="A161" s="146">
        <f t="shared" si="9"/>
        <v>123</v>
      </c>
      <c r="B161" s="138">
        <v>88943836</v>
      </c>
      <c r="C161" s="132" t="s">
        <v>236</v>
      </c>
      <c r="D161" s="131" t="s">
        <v>227</v>
      </c>
      <c r="E161" s="132" t="s">
        <v>156</v>
      </c>
      <c r="F161" s="147" t="s">
        <v>99</v>
      </c>
      <c r="G161" s="147" t="s">
        <v>36</v>
      </c>
      <c r="H161" s="147" t="s">
        <v>19</v>
      </c>
      <c r="I161" s="139" t="s">
        <v>410</v>
      </c>
      <c r="J161" s="137">
        <v>3000</v>
      </c>
      <c r="K161" s="49" t="str">
        <f t="shared" si="8"/>
        <v>88943836A-633000</v>
      </c>
      <c r="N161" s="1" t="s">
        <v>101</v>
      </c>
      <c r="O161" s="35">
        <v>43145</v>
      </c>
    </row>
    <row r="162" spans="1:15" ht="16.5" customHeight="1" x14ac:dyDescent="0.25">
      <c r="A162" s="146">
        <f t="shared" si="9"/>
        <v>124</v>
      </c>
      <c r="B162" s="138">
        <v>62436929</v>
      </c>
      <c r="C162" s="132" t="s">
        <v>237</v>
      </c>
      <c r="D162" s="131" t="s">
        <v>227</v>
      </c>
      <c r="E162" s="132" t="s">
        <v>156</v>
      </c>
      <c r="F162" s="134" t="s">
        <v>89</v>
      </c>
      <c r="G162" s="147" t="s">
        <v>36</v>
      </c>
      <c r="H162" s="148" t="s">
        <v>13</v>
      </c>
      <c r="I162" s="149" t="s">
        <v>595</v>
      </c>
      <c r="J162" s="150">
        <v>3000</v>
      </c>
      <c r="K162" s="49" t="str">
        <f t="shared" si="8"/>
        <v>62436929B-163000</v>
      </c>
      <c r="N162" s="1" t="s">
        <v>101</v>
      </c>
      <c r="O162" s="35">
        <v>43139</v>
      </c>
    </row>
    <row r="163" spans="1:15" ht="16.5" customHeight="1" x14ac:dyDescent="0.25">
      <c r="A163" s="146">
        <f t="shared" si="9"/>
        <v>125</v>
      </c>
      <c r="B163" s="138">
        <v>11943777</v>
      </c>
      <c r="C163" s="132" t="s">
        <v>238</v>
      </c>
      <c r="D163" s="131" t="s">
        <v>227</v>
      </c>
      <c r="E163" s="132" t="s">
        <v>156</v>
      </c>
      <c r="F163" s="147" t="s">
        <v>90</v>
      </c>
      <c r="G163" s="147" t="s">
        <v>36</v>
      </c>
      <c r="H163" s="147" t="s">
        <v>13</v>
      </c>
      <c r="I163" s="139" t="s">
        <v>594</v>
      </c>
      <c r="J163" s="137">
        <v>3000</v>
      </c>
      <c r="K163" s="49" t="str">
        <f t="shared" si="8"/>
        <v>11943777B-123000</v>
      </c>
      <c r="N163" s="1" t="s">
        <v>101</v>
      </c>
      <c r="O163" s="35">
        <v>43177</v>
      </c>
    </row>
    <row r="164" spans="1:15" ht="16.5" customHeight="1" x14ac:dyDescent="0.25">
      <c r="A164" s="146">
        <f t="shared" si="9"/>
        <v>126</v>
      </c>
      <c r="B164" s="138">
        <v>50416383</v>
      </c>
      <c r="C164" s="132" t="s">
        <v>239</v>
      </c>
      <c r="D164" s="131" t="s">
        <v>227</v>
      </c>
      <c r="E164" s="132" t="s">
        <v>156</v>
      </c>
      <c r="F164" s="147" t="s">
        <v>114</v>
      </c>
      <c r="G164" s="147" t="s">
        <v>36</v>
      </c>
      <c r="H164" s="147" t="s">
        <v>13</v>
      </c>
      <c r="I164" s="139" t="s">
        <v>416</v>
      </c>
      <c r="J164" s="137">
        <v>3000</v>
      </c>
      <c r="K164" s="49" t="str">
        <f t="shared" si="8"/>
        <v>50416383A-323000</v>
      </c>
      <c r="L164" s="25"/>
      <c r="N164" s="1" t="s">
        <v>101</v>
      </c>
      <c r="O164" s="35">
        <v>43252</v>
      </c>
    </row>
    <row r="165" spans="1:15" ht="16.5" customHeight="1" x14ac:dyDescent="0.25">
      <c r="A165" s="146">
        <f t="shared" si="9"/>
        <v>127</v>
      </c>
      <c r="B165" s="138">
        <v>80462421</v>
      </c>
      <c r="C165" s="131" t="s">
        <v>280</v>
      </c>
      <c r="D165" s="131" t="s">
        <v>277</v>
      </c>
      <c r="E165" s="132" t="s">
        <v>274</v>
      </c>
      <c r="F165" s="134" t="s">
        <v>281</v>
      </c>
      <c r="G165" s="147" t="s">
        <v>36</v>
      </c>
      <c r="H165" s="134" t="s">
        <v>73</v>
      </c>
      <c r="I165" s="139" t="s">
        <v>593</v>
      </c>
      <c r="J165" s="137">
        <v>3000</v>
      </c>
      <c r="K165" s="49" t="str">
        <f t="shared" si="8"/>
        <v>80462421A-193000</v>
      </c>
      <c r="N165" s="1" t="s">
        <v>101</v>
      </c>
      <c r="O165" s="35">
        <v>42839</v>
      </c>
    </row>
    <row r="166" spans="1:15" ht="16.5" customHeight="1" x14ac:dyDescent="0.25">
      <c r="A166" s="146">
        <f t="shared" si="9"/>
        <v>128</v>
      </c>
      <c r="B166" s="138">
        <v>74960997</v>
      </c>
      <c r="C166" s="131" t="s">
        <v>329</v>
      </c>
      <c r="D166" s="131" t="s">
        <v>336</v>
      </c>
      <c r="E166" s="132" t="s">
        <v>330</v>
      </c>
      <c r="F166" s="134" t="s">
        <v>328</v>
      </c>
      <c r="G166" s="147" t="s">
        <v>36</v>
      </c>
      <c r="H166" s="134" t="s">
        <v>327</v>
      </c>
      <c r="I166" s="139" t="s">
        <v>420</v>
      </c>
      <c r="J166" s="137">
        <v>3500</v>
      </c>
      <c r="K166" s="49" t="str">
        <f t="shared" si="8"/>
        <v>74960997A-113500</v>
      </c>
      <c r="N166" s="1" t="s">
        <v>101</v>
      </c>
      <c r="O166" s="35">
        <v>42868</v>
      </c>
    </row>
    <row r="167" spans="1:15" ht="16.5" customHeight="1" thickBot="1" x14ac:dyDescent="0.3">
      <c r="A167" s="146">
        <f t="shared" si="9"/>
        <v>129</v>
      </c>
      <c r="B167" s="138">
        <v>9930825</v>
      </c>
      <c r="C167" s="131" t="s">
        <v>364</v>
      </c>
      <c r="D167" s="131" t="s">
        <v>341</v>
      </c>
      <c r="E167" s="132" t="s">
        <v>342</v>
      </c>
      <c r="F167" s="134" t="s">
        <v>355</v>
      </c>
      <c r="G167" s="147" t="s">
        <v>36</v>
      </c>
      <c r="H167" s="134" t="s">
        <v>118</v>
      </c>
      <c r="I167" s="139" t="s">
        <v>592</v>
      </c>
      <c r="J167" s="137">
        <v>12000</v>
      </c>
      <c r="K167" s="49" t="str">
        <f t="shared" si="8"/>
        <v>9930825A2-212000</v>
      </c>
      <c r="N167" s="1" t="s">
        <v>307</v>
      </c>
      <c r="O167" s="35">
        <v>43394</v>
      </c>
    </row>
    <row r="168" spans="1:15" x14ac:dyDescent="0.25">
      <c r="A168" s="26"/>
      <c r="B168" s="26"/>
      <c r="C168" s="22"/>
      <c r="D168" s="22"/>
      <c r="E168" s="22"/>
      <c r="F168" s="23"/>
      <c r="G168" s="23"/>
      <c r="H168" s="316" t="s">
        <v>100</v>
      </c>
      <c r="I168" s="317"/>
      <c r="J168" s="74">
        <f>SUM(J152:J167)</f>
        <v>64500</v>
      </c>
      <c r="K168" s="49"/>
    </row>
    <row r="169" spans="1:15" ht="16.5" thickBot="1" x14ac:dyDescent="0.3">
      <c r="A169" s="40"/>
      <c r="B169" s="10"/>
      <c r="C169" s="24"/>
      <c r="D169" s="24"/>
      <c r="E169" s="11"/>
      <c r="F169" s="11"/>
      <c r="G169" s="11"/>
      <c r="H169" s="303" t="s">
        <v>80</v>
      </c>
      <c r="I169" s="304"/>
      <c r="J169" s="84">
        <f>+J168</f>
        <v>64500</v>
      </c>
      <c r="K169" s="49"/>
    </row>
    <row r="170" spans="1:15" ht="16.5" thickBot="1" x14ac:dyDescent="0.3">
      <c r="A170" s="40"/>
      <c r="B170" s="10"/>
      <c r="C170" s="24"/>
      <c r="D170" s="24"/>
      <c r="E170" s="11"/>
      <c r="F170" s="11"/>
      <c r="G170" s="11"/>
      <c r="H170" s="15"/>
      <c r="I170" s="15"/>
      <c r="J170" s="72"/>
      <c r="K170" s="49"/>
    </row>
    <row r="171" spans="1:15" ht="21" customHeight="1" thickBot="1" x14ac:dyDescent="0.3">
      <c r="A171" s="43"/>
      <c r="B171" s="11"/>
      <c r="C171" s="59"/>
      <c r="D171" s="59"/>
      <c r="E171" s="59"/>
      <c r="F171" s="59"/>
      <c r="G171" s="60"/>
      <c r="H171" s="324" t="s">
        <v>103</v>
      </c>
      <c r="I171" s="325"/>
      <c r="J171" s="83">
        <f>+J169+J147+J116+J97+J44</f>
        <v>694150</v>
      </c>
      <c r="K171" s="49"/>
    </row>
    <row r="172" spans="1:15" ht="21" customHeight="1" x14ac:dyDescent="0.25">
      <c r="A172" s="43"/>
      <c r="B172" s="11"/>
      <c r="C172" s="59"/>
      <c r="D172" s="59"/>
      <c r="E172" s="59"/>
      <c r="F172" s="59"/>
      <c r="G172" s="66"/>
      <c r="H172" s="68"/>
      <c r="I172" s="68"/>
      <c r="J172" s="72"/>
      <c r="K172" s="49"/>
    </row>
    <row r="173" spans="1:15" ht="21" customHeight="1" x14ac:dyDescent="0.25">
      <c r="A173" s="43"/>
      <c r="B173" s="11"/>
      <c r="C173" s="59"/>
      <c r="D173" s="59"/>
      <c r="E173" s="59"/>
      <c r="F173" s="59"/>
      <c r="G173" s="66"/>
      <c r="H173" s="68"/>
      <c r="I173" s="15"/>
      <c r="J173" s="72"/>
      <c r="K173" s="49"/>
    </row>
    <row r="174" spans="1:15" ht="16.5" x14ac:dyDescent="0.25">
      <c r="A174" s="61" t="s">
        <v>45</v>
      </c>
      <c r="B174" s="65"/>
      <c r="C174" s="7"/>
      <c r="D174" s="7"/>
      <c r="E174" s="8" t="s">
        <v>46</v>
      </c>
      <c r="G174" s="8" t="s">
        <v>47</v>
      </c>
      <c r="H174" s="8"/>
      <c r="J174" s="80"/>
      <c r="K174" s="9"/>
      <c r="L174" s="29"/>
      <c r="M174" s="2"/>
      <c r="O174" s="1"/>
    </row>
    <row r="175" spans="1:15" ht="16.5" x14ac:dyDescent="0.25">
      <c r="A175" s="63"/>
      <c r="B175" s="323" t="s">
        <v>95</v>
      </c>
      <c r="C175" s="323"/>
      <c r="D175" s="323"/>
      <c r="E175" s="9"/>
      <c r="F175" s="126" t="s">
        <v>154</v>
      </c>
      <c r="G175" s="9"/>
      <c r="H175" s="326" t="s">
        <v>148</v>
      </c>
      <c r="I175" s="326"/>
      <c r="J175" s="326"/>
      <c r="K175" s="29"/>
      <c r="L175" s="2"/>
      <c r="O175" s="1"/>
    </row>
    <row r="176" spans="1:15" ht="16.5" x14ac:dyDescent="0.25">
      <c r="A176" s="63"/>
      <c r="B176" s="323" t="s">
        <v>97</v>
      </c>
      <c r="C176" s="323"/>
      <c r="D176" s="323"/>
      <c r="E176" s="9"/>
      <c r="F176" s="127" t="s">
        <v>91</v>
      </c>
      <c r="G176" s="9"/>
      <c r="H176" s="323" t="s">
        <v>48</v>
      </c>
      <c r="I176" s="323"/>
      <c r="J176" s="323"/>
      <c r="K176" s="29"/>
      <c r="L176" s="2"/>
      <c r="O176" s="1"/>
    </row>
    <row r="177" spans="1:15" ht="16.5" x14ac:dyDescent="0.25">
      <c r="A177" s="63"/>
      <c r="B177" s="323" t="s">
        <v>49</v>
      </c>
      <c r="C177" s="323"/>
      <c r="D177" s="323"/>
      <c r="E177" s="9"/>
      <c r="F177" s="127" t="s">
        <v>49</v>
      </c>
      <c r="G177" s="9"/>
      <c r="H177" s="323" t="s">
        <v>49</v>
      </c>
      <c r="I177" s="323"/>
      <c r="J177" s="323"/>
      <c r="K177" s="89"/>
      <c r="L177" s="9"/>
      <c r="M177" s="127"/>
      <c r="N177" s="30" t="s">
        <v>81</v>
      </c>
    </row>
    <row r="178" spans="1:15" x14ac:dyDescent="0.25">
      <c r="A178" s="49"/>
      <c r="B178" s="1"/>
      <c r="C178" s="1"/>
      <c r="D178" s="1"/>
      <c r="F178" s="2"/>
      <c r="O178" s="1"/>
    </row>
    <row r="179" spans="1:15" x14ac:dyDescent="0.25">
      <c r="A179" s="49"/>
      <c r="B179" s="1"/>
      <c r="C179" s="1"/>
      <c r="D179" s="1"/>
      <c r="F179" s="2"/>
      <c r="L179" s="85"/>
      <c r="O179" s="1"/>
    </row>
    <row r="180" spans="1:15" x14ac:dyDescent="0.25">
      <c r="K180" s="85"/>
    </row>
    <row r="181" spans="1:15" x14ac:dyDescent="0.25">
      <c r="K181" s="85"/>
    </row>
    <row r="182" spans="1:15" x14ac:dyDescent="0.25">
      <c r="K182" s="85"/>
    </row>
    <row r="183" spans="1:15" x14ac:dyDescent="0.25">
      <c r="K183" s="1" t="s">
        <v>661</v>
      </c>
    </row>
    <row r="184" spans="1:15" x14ac:dyDescent="0.25">
      <c r="K184" s="1" t="s">
        <v>662</v>
      </c>
    </row>
    <row r="185" spans="1:15" x14ac:dyDescent="0.25">
      <c r="K185" s="1" t="s">
        <v>663</v>
      </c>
    </row>
    <row r="186" spans="1:15" x14ac:dyDescent="0.25">
      <c r="K186" s="1" t="s">
        <v>664</v>
      </c>
    </row>
    <row r="187" spans="1:15" x14ac:dyDescent="0.25">
      <c r="K187" s="1" t="s">
        <v>665</v>
      </c>
    </row>
    <row r="188" spans="1:15" x14ac:dyDescent="0.25">
      <c r="K188" s="1" t="s">
        <v>666</v>
      </c>
    </row>
    <row r="189" spans="1:15" x14ac:dyDescent="0.25">
      <c r="K189" s="1" t="s">
        <v>667</v>
      </c>
    </row>
    <row r="190" spans="1:15" x14ac:dyDescent="0.25">
      <c r="K190" s="1" t="s">
        <v>668</v>
      </c>
    </row>
    <row r="191" spans="1:15" x14ac:dyDescent="0.25">
      <c r="K191" s="1" t="s">
        <v>669</v>
      </c>
    </row>
    <row r="192" spans="1:15" x14ac:dyDescent="0.25">
      <c r="K192" s="1" t="s">
        <v>670</v>
      </c>
    </row>
    <row r="193" spans="11:11" x14ac:dyDescent="0.25">
      <c r="K193" s="1" t="s">
        <v>671</v>
      </c>
    </row>
    <row r="194" spans="11:11" x14ac:dyDescent="0.25">
      <c r="K194" s="1" t="s">
        <v>672</v>
      </c>
    </row>
    <row r="195" spans="11:11" x14ac:dyDescent="0.25">
      <c r="K195" s="1" t="s">
        <v>673</v>
      </c>
    </row>
    <row r="196" spans="11:11" x14ac:dyDescent="0.25">
      <c r="K196" s="1" t="s">
        <v>674</v>
      </c>
    </row>
    <row r="197" spans="11:11" x14ac:dyDescent="0.25">
      <c r="K197" s="1" t="s">
        <v>675</v>
      </c>
    </row>
    <row r="198" spans="11:11" x14ac:dyDescent="0.25">
      <c r="K198" s="1" t="s">
        <v>676</v>
      </c>
    </row>
    <row r="199" spans="11:11" x14ac:dyDescent="0.25">
      <c r="K199" s="1" t="s">
        <v>677</v>
      </c>
    </row>
    <row r="200" spans="11:11" x14ac:dyDescent="0.25">
      <c r="K200" s="1" t="s">
        <v>678</v>
      </c>
    </row>
    <row r="201" spans="11:11" x14ac:dyDescent="0.25">
      <c r="K201" s="1" t="s">
        <v>679</v>
      </c>
    </row>
    <row r="202" spans="11:11" x14ac:dyDescent="0.25">
      <c r="K202" s="1" t="s">
        <v>680</v>
      </c>
    </row>
    <row r="203" spans="11:11" x14ac:dyDescent="0.25">
      <c r="K203" s="1" t="s">
        <v>681</v>
      </c>
    </row>
    <row r="204" spans="11:11" x14ac:dyDescent="0.25">
      <c r="K204" s="1" t="s">
        <v>682</v>
      </c>
    </row>
    <row r="205" spans="11:11" x14ac:dyDescent="0.25">
      <c r="K205" s="1" t="s">
        <v>683</v>
      </c>
    </row>
    <row r="206" spans="11:11" x14ac:dyDescent="0.25">
      <c r="K206" s="1" t="s">
        <v>684</v>
      </c>
    </row>
    <row r="207" spans="11:11" x14ac:dyDescent="0.25">
      <c r="K207" s="1" t="s">
        <v>685</v>
      </c>
    </row>
    <row r="208" spans="11:11" x14ac:dyDescent="0.25">
      <c r="K208" s="1" t="s">
        <v>686</v>
      </c>
    </row>
    <row r="209" spans="11:11" x14ac:dyDescent="0.25">
      <c r="K209" s="1" t="s">
        <v>687</v>
      </c>
    </row>
    <row r="210" spans="11:11" x14ac:dyDescent="0.25">
      <c r="K210" s="1" t="s">
        <v>688</v>
      </c>
    </row>
    <row r="211" spans="11:11" x14ac:dyDescent="0.25">
      <c r="K211" s="1" t="s">
        <v>689</v>
      </c>
    </row>
    <row r="212" spans="11:11" x14ac:dyDescent="0.25">
      <c r="K212" s="1" t="s">
        <v>690</v>
      </c>
    </row>
    <row r="213" spans="11:11" x14ac:dyDescent="0.25">
      <c r="K213" s="1" t="s">
        <v>691</v>
      </c>
    </row>
    <row r="214" spans="11:11" x14ac:dyDescent="0.25">
      <c r="K214" s="1" t="s">
        <v>692</v>
      </c>
    </row>
    <row r="215" spans="11:11" x14ac:dyDescent="0.25">
      <c r="K215" s="1" t="s">
        <v>693</v>
      </c>
    </row>
    <row r="216" spans="11:11" x14ac:dyDescent="0.25">
      <c r="K216" s="1" t="s">
        <v>694</v>
      </c>
    </row>
    <row r="217" spans="11:11" x14ac:dyDescent="0.25">
      <c r="K217" s="1" t="s">
        <v>695</v>
      </c>
    </row>
    <row r="218" spans="11:11" x14ac:dyDescent="0.25">
      <c r="K218" s="1" t="s">
        <v>696</v>
      </c>
    </row>
    <row r="219" spans="11:11" x14ac:dyDescent="0.25">
      <c r="K219" s="1" t="s">
        <v>697</v>
      </c>
    </row>
    <row r="220" spans="11:11" x14ac:dyDescent="0.25">
      <c r="K220" s="1" t="s">
        <v>698</v>
      </c>
    </row>
    <row r="221" spans="11:11" x14ac:dyDescent="0.25">
      <c r="K221" s="1" t="s">
        <v>699</v>
      </c>
    </row>
    <row r="222" spans="11:11" x14ac:dyDescent="0.25">
      <c r="K222" s="1" t="s">
        <v>700</v>
      </c>
    </row>
    <row r="223" spans="11:11" x14ac:dyDescent="0.25">
      <c r="K223" s="1" t="s">
        <v>701</v>
      </c>
    </row>
    <row r="224" spans="11:11" x14ac:dyDescent="0.25">
      <c r="K224" s="1" t="s">
        <v>702</v>
      </c>
    </row>
    <row r="225" spans="11:11" x14ac:dyDescent="0.25">
      <c r="K225" s="1" t="s">
        <v>703</v>
      </c>
    </row>
    <row r="226" spans="11:11" x14ac:dyDescent="0.25">
      <c r="K226" s="1" t="s">
        <v>704</v>
      </c>
    </row>
    <row r="227" spans="11:11" x14ac:dyDescent="0.25">
      <c r="K227" s="1" t="s">
        <v>705</v>
      </c>
    </row>
    <row r="228" spans="11:11" x14ac:dyDescent="0.25">
      <c r="K228" s="1" t="s">
        <v>706</v>
      </c>
    </row>
    <row r="229" spans="11:11" x14ac:dyDescent="0.25">
      <c r="K229" s="1" t="s">
        <v>707</v>
      </c>
    </row>
    <row r="230" spans="11:11" x14ac:dyDescent="0.25">
      <c r="K230" s="1" t="s">
        <v>708</v>
      </c>
    </row>
    <row r="231" spans="11:11" x14ac:dyDescent="0.25">
      <c r="K231" s="1" t="s">
        <v>709</v>
      </c>
    </row>
    <row r="232" spans="11:11" x14ac:dyDescent="0.25">
      <c r="K232" s="1" t="s">
        <v>710</v>
      </c>
    </row>
    <row r="233" spans="11:11" x14ac:dyDescent="0.25">
      <c r="K233" s="1" t="s">
        <v>711</v>
      </c>
    </row>
    <row r="234" spans="11:11" x14ac:dyDescent="0.25">
      <c r="K234" s="1" t="s">
        <v>712</v>
      </c>
    </row>
    <row r="235" spans="11:11" x14ac:dyDescent="0.25">
      <c r="K235" s="1" t="s">
        <v>713</v>
      </c>
    </row>
    <row r="236" spans="11:11" x14ac:dyDescent="0.25">
      <c r="K236" s="1" t="s">
        <v>714</v>
      </c>
    </row>
    <row r="237" spans="11:11" x14ac:dyDescent="0.25">
      <c r="K237" s="1" t="s">
        <v>715</v>
      </c>
    </row>
    <row r="238" spans="11:11" x14ac:dyDescent="0.25">
      <c r="K238" s="1" t="s">
        <v>716</v>
      </c>
    </row>
    <row r="239" spans="11:11" x14ac:dyDescent="0.25">
      <c r="K239" s="1" t="s">
        <v>717</v>
      </c>
    </row>
    <row r="240" spans="11:11" x14ac:dyDescent="0.25">
      <c r="K240" s="1" t="s">
        <v>718</v>
      </c>
    </row>
    <row r="241" spans="11:11" x14ac:dyDescent="0.25">
      <c r="K241" s="1" t="s">
        <v>719</v>
      </c>
    </row>
    <row r="242" spans="11:11" x14ac:dyDescent="0.25">
      <c r="K242" s="1" t="s">
        <v>720</v>
      </c>
    </row>
    <row r="243" spans="11:11" x14ac:dyDescent="0.25">
      <c r="K243" s="1" t="s">
        <v>721</v>
      </c>
    </row>
    <row r="244" spans="11:11" x14ac:dyDescent="0.25">
      <c r="K244" s="1" t="s">
        <v>722</v>
      </c>
    </row>
    <row r="245" spans="11:11" x14ac:dyDescent="0.25">
      <c r="K245" s="1" t="s">
        <v>723</v>
      </c>
    </row>
    <row r="246" spans="11:11" x14ac:dyDescent="0.25">
      <c r="K246" s="1" t="s">
        <v>724</v>
      </c>
    </row>
    <row r="247" spans="11:11" x14ac:dyDescent="0.25">
      <c r="K247" s="1" t="s">
        <v>725</v>
      </c>
    </row>
    <row r="248" spans="11:11" x14ac:dyDescent="0.25">
      <c r="K248" s="1" t="s">
        <v>726</v>
      </c>
    </row>
    <row r="249" spans="11:11" x14ac:dyDescent="0.25">
      <c r="K249" s="1" t="s">
        <v>727</v>
      </c>
    </row>
    <row r="250" spans="11:11" x14ac:dyDescent="0.25">
      <c r="K250" s="1" t="s">
        <v>728</v>
      </c>
    </row>
    <row r="251" spans="11:11" x14ac:dyDescent="0.25">
      <c r="K251" s="1" t="s">
        <v>729</v>
      </c>
    </row>
    <row r="252" spans="11:11" x14ac:dyDescent="0.25">
      <c r="K252" s="1" t="s">
        <v>730</v>
      </c>
    </row>
    <row r="253" spans="11:11" x14ac:dyDescent="0.25">
      <c r="K253" s="1" t="s">
        <v>731</v>
      </c>
    </row>
    <row r="254" spans="11:11" x14ac:dyDescent="0.25">
      <c r="K254" s="1" t="s">
        <v>732</v>
      </c>
    </row>
    <row r="255" spans="11:11" x14ac:dyDescent="0.25">
      <c r="K255" s="1" t="s">
        <v>733</v>
      </c>
    </row>
    <row r="256" spans="11:11" x14ac:dyDescent="0.25">
      <c r="K256" s="1" t="s">
        <v>734</v>
      </c>
    </row>
    <row r="257" spans="11:11" x14ac:dyDescent="0.25">
      <c r="K257" s="1" t="s">
        <v>735</v>
      </c>
    </row>
    <row r="258" spans="11:11" x14ac:dyDescent="0.25">
      <c r="K258" s="1" t="s">
        <v>736</v>
      </c>
    </row>
    <row r="259" spans="11:11" x14ac:dyDescent="0.25">
      <c r="K259" s="1" t="s">
        <v>737</v>
      </c>
    </row>
    <row r="260" spans="11:11" x14ac:dyDescent="0.25">
      <c r="K260" s="1" t="s">
        <v>738</v>
      </c>
    </row>
    <row r="261" spans="11:11" x14ac:dyDescent="0.25">
      <c r="K261" s="1" t="s">
        <v>739</v>
      </c>
    </row>
    <row r="262" spans="11:11" x14ac:dyDescent="0.25">
      <c r="K262" s="1" t="s">
        <v>740</v>
      </c>
    </row>
    <row r="263" spans="11:11" x14ac:dyDescent="0.25">
      <c r="K263" s="1" t="s">
        <v>741</v>
      </c>
    </row>
    <row r="264" spans="11:11" x14ac:dyDescent="0.25">
      <c r="K264" s="1" t="s">
        <v>742</v>
      </c>
    </row>
    <row r="265" spans="11:11" x14ac:dyDescent="0.25">
      <c r="K265" s="1" t="s">
        <v>743</v>
      </c>
    </row>
    <row r="266" spans="11:11" x14ac:dyDescent="0.25">
      <c r="K266" s="1" t="s">
        <v>744</v>
      </c>
    </row>
    <row r="267" spans="11:11" x14ac:dyDescent="0.25">
      <c r="K267" s="1" t="s">
        <v>745</v>
      </c>
    </row>
    <row r="268" spans="11:11" x14ac:dyDescent="0.25">
      <c r="K268" s="1" t="s">
        <v>746</v>
      </c>
    </row>
    <row r="269" spans="11:11" x14ac:dyDescent="0.25">
      <c r="K269" s="1" t="s">
        <v>747</v>
      </c>
    </row>
    <row r="270" spans="11:11" x14ac:dyDescent="0.25">
      <c r="K270" s="1" t="s">
        <v>748</v>
      </c>
    </row>
    <row r="271" spans="11:11" x14ac:dyDescent="0.25">
      <c r="K271" s="1" t="s">
        <v>749</v>
      </c>
    </row>
    <row r="272" spans="11:11" x14ac:dyDescent="0.25">
      <c r="K272" s="1" t="s">
        <v>750</v>
      </c>
    </row>
    <row r="273" spans="11:11" x14ac:dyDescent="0.25">
      <c r="K273" s="1" t="s">
        <v>751</v>
      </c>
    </row>
    <row r="274" spans="11:11" x14ac:dyDescent="0.25">
      <c r="K274" s="1" t="s">
        <v>752</v>
      </c>
    </row>
    <row r="275" spans="11:11" x14ac:dyDescent="0.25">
      <c r="K275" s="1" t="s">
        <v>753</v>
      </c>
    </row>
    <row r="276" spans="11:11" x14ac:dyDescent="0.25">
      <c r="K276" s="1" t="s">
        <v>754</v>
      </c>
    </row>
    <row r="277" spans="11:11" x14ac:dyDescent="0.25">
      <c r="K277" s="1" t="s">
        <v>755</v>
      </c>
    </row>
    <row r="278" spans="11:11" x14ac:dyDescent="0.25">
      <c r="K278" s="1" t="s">
        <v>756</v>
      </c>
    </row>
    <row r="279" spans="11:11" x14ac:dyDescent="0.25">
      <c r="K279" s="1" t="s">
        <v>757</v>
      </c>
    </row>
    <row r="280" spans="11:11" x14ac:dyDescent="0.25">
      <c r="K280" s="1" t="s">
        <v>758</v>
      </c>
    </row>
    <row r="281" spans="11:11" x14ac:dyDescent="0.25">
      <c r="K281" s="1" t="s">
        <v>759</v>
      </c>
    </row>
    <row r="282" spans="11:11" x14ac:dyDescent="0.25">
      <c r="K282" s="1" t="s">
        <v>760</v>
      </c>
    </row>
    <row r="283" spans="11:11" x14ac:dyDescent="0.25">
      <c r="K283" s="1" t="s">
        <v>761</v>
      </c>
    </row>
    <row r="284" spans="11:11" x14ac:dyDescent="0.25">
      <c r="K284" s="1" t="s">
        <v>762</v>
      </c>
    </row>
    <row r="285" spans="11:11" x14ac:dyDescent="0.25">
      <c r="K285" s="1" t="s">
        <v>763</v>
      </c>
    </row>
    <row r="286" spans="11:11" x14ac:dyDescent="0.25">
      <c r="K286" s="1" t="s">
        <v>764</v>
      </c>
    </row>
    <row r="287" spans="11:11" x14ac:dyDescent="0.25">
      <c r="K287" s="1" t="s">
        <v>765</v>
      </c>
    </row>
    <row r="288" spans="11:11" x14ac:dyDescent="0.25">
      <c r="K288" s="1" t="s">
        <v>766</v>
      </c>
    </row>
    <row r="289" spans="11:11" x14ac:dyDescent="0.25">
      <c r="K289" s="1" t="s">
        <v>767</v>
      </c>
    </row>
    <row r="290" spans="11:11" x14ac:dyDescent="0.25">
      <c r="K290" s="1" t="s">
        <v>768</v>
      </c>
    </row>
    <row r="291" spans="11:11" x14ac:dyDescent="0.25">
      <c r="K291" s="1" t="s">
        <v>769</v>
      </c>
    </row>
    <row r="292" spans="11:11" x14ac:dyDescent="0.25">
      <c r="K292" s="1" t="s">
        <v>770</v>
      </c>
    </row>
    <row r="293" spans="11:11" x14ac:dyDescent="0.25">
      <c r="K293" s="1" t="s">
        <v>771</v>
      </c>
    </row>
    <row r="294" spans="11:11" x14ac:dyDescent="0.25">
      <c r="K294" s="1" t="s">
        <v>772</v>
      </c>
    </row>
    <row r="295" spans="11:11" x14ac:dyDescent="0.25">
      <c r="K295" s="1" t="s">
        <v>773</v>
      </c>
    </row>
    <row r="296" spans="11:11" x14ac:dyDescent="0.25">
      <c r="K296" s="1" t="s">
        <v>774</v>
      </c>
    </row>
    <row r="297" spans="11:11" x14ac:dyDescent="0.25">
      <c r="K297" s="1" t="s">
        <v>775</v>
      </c>
    </row>
    <row r="298" spans="11:11" x14ac:dyDescent="0.25">
      <c r="K298" s="1" t="s">
        <v>776</v>
      </c>
    </row>
    <row r="299" spans="11:11" x14ac:dyDescent="0.25">
      <c r="K299" s="1" t="s">
        <v>777</v>
      </c>
    </row>
    <row r="300" spans="11:11" x14ac:dyDescent="0.25">
      <c r="K300" s="1" t="s">
        <v>778</v>
      </c>
    </row>
    <row r="301" spans="11:11" x14ac:dyDescent="0.25">
      <c r="K301" s="1" t="s">
        <v>779</v>
      </c>
    </row>
    <row r="302" spans="11:11" x14ac:dyDescent="0.25">
      <c r="K302" s="1" t="s">
        <v>780</v>
      </c>
    </row>
    <row r="303" spans="11:11" x14ac:dyDescent="0.25">
      <c r="K303" s="1" t="s">
        <v>781</v>
      </c>
    </row>
    <row r="304" spans="11:11" x14ac:dyDescent="0.25">
      <c r="K304" s="1" t="s">
        <v>782</v>
      </c>
    </row>
    <row r="305" spans="11:11" x14ac:dyDescent="0.25">
      <c r="K305" s="1" t="s">
        <v>783</v>
      </c>
    </row>
    <row r="306" spans="11:11" x14ac:dyDescent="0.25">
      <c r="K306" s="1" t="s">
        <v>784</v>
      </c>
    </row>
    <row r="307" spans="11:11" x14ac:dyDescent="0.25">
      <c r="K307" s="1" t="s">
        <v>785</v>
      </c>
    </row>
    <row r="308" spans="11:11" x14ac:dyDescent="0.25">
      <c r="K308" s="1" t="s">
        <v>786</v>
      </c>
    </row>
    <row r="309" spans="11:11" x14ac:dyDescent="0.25">
      <c r="K309" s="1" t="s">
        <v>787</v>
      </c>
    </row>
    <row r="310" spans="11:11" x14ac:dyDescent="0.25">
      <c r="K310" s="1" t="s">
        <v>788</v>
      </c>
    </row>
    <row r="311" spans="11:11" x14ac:dyDescent="0.25">
      <c r="K311" s="1" t="s">
        <v>789</v>
      </c>
    </row>
    <row r="312" spans="11:11" x14ac:dyDescent="0.25">
      <c r="K312" s="1" t="s">
        <v>790</v>
      </c>
    </row>
    <row r="313" spans="11:11" x14ac:dyDescent="0.25">
      <c r="K313" s="1" t="s">
        <v>790</v>
      </c>
    </row>
    <row r="314" spans="11:11" x14ac:dyDescent="0.25">
      <c r="K314" s="1" t="s">
        <v>790</v>
      </c>
    </row>
    <row r="315" spans="11:11" x14ac:dyDescent="0.25">
      <c r="K315" s="1" t="s">
        <v>790</v>
      </c>
    </row>
    <row r="316" spans="11:11" x14ac:dyDescent="0.25">
      <c r="K316" s="1" t="s">
        <v>790</v>
      </c>
    </row>
    <row r="317" spans="11:11" x14ac:dyDescent="0.25">
      <c r="K317" s="1" t="s">
        <v>790</v>
      </c>
    </row>
    <row r="318" spans="11:11" x14ac:dyDescent="0.25">
      <c r="K318" s="1" t="s">
        <v>790</v>
      </c>
    </row>
    <row r="319" spans="11:11" x14ac:dyDescent="0.25">
      <c r="K319" s="1" t="s">
        <v>790</v>
      </c>
    </row>
    <row r="320" spans="11:11" x14ac:dyDescent="0.25">
      <c r="K320" s="1" t="s">
        <v>790</v>
      </c>
    </row>
    <row r="321" spans="11:11" x14ac:dyDescent="0.25">
      <c r="K321" s="1" t="s">
        <v>790</v>
      </c>
    </row>
    <row r="322" spans="11:11" x14ac:dyDescent="0.25">
      <c r="K322" s="1" t="s">
        <v>790</v>
      </c>
    </row>
    <row r="323" spans="11:11" x14ac:dyDescent="0.25">
      <c r="K323" s="1" t="s">
        <v>790</v>
      </c>
    </row>
    <row r="324" spans="11:11" x14ac:dyDescent="0.25">
      <c r="K324" s="1" t="s">
        <v>790</v>
      </c>
    </row>
    <row r="325" spans="11:11" x14ac:dyDescent="0.25">
      <c r="K325" s="1" t="s">
        <v>790</v>
      </c>
    </row>
    <row r="326" spans="11:11" x14ac:dyDescent="0.25">
      <c r="K326" s="1" t="s">
        <v>790</v>
      </c>
    </row>
    <row r="327" spans="11:11" x14ac:dyDescent="0.25">
      <c r="K327" s="1" t="s">
        <v>790</v>
      </c>
    </row>
    <row r="328" spans="11:11" x14ac:dyDescent="0.25">
      <c r="K328" s="1" t="s">
        <v>790</v>
      </c>
    </row>
    <row r="329" spans="11:11" x14ac:dyDescent="0.25">
      <c r="K329" s="1" t="s">
        <v>790</v>
      </c>
    </row>
    <row r="330" spans="11:11" x14ac:dyDescent="0.25">
      <c r="K330" s="1" t="s">
        <v>790</v>
      </c>
    </row>
    <row r="331" spans="11:11" x14ac:dyDescent="0.25">
      <c r="K331" s="1" t="s">
        <v>790</v>
      </c>
    </row>
    <row r="332" spans="11:11" x14ac:dyDescent="0.25">
      <c r="K332" s="1" t="s">
        <v>790</v>
      </c>
    </row>
    <row r="333" spans="11:11" x14ac:dyDescent="0.25">
      <c r="K333" s="1" t="s">
        <v>790</v>
      </c>
    </row>
    <row r="334" spans="11:11" x14ac:dyDescent="0.25">
      <c r="K334" s="1" t="s">
        <v>790</v>
      </c>
    </row>
    <row r="335" spans="11:11" x14ac:dyDescent="0.25">
      <c r="K335" s="1" t="s">
        <v>790</v>
      </c>
    </row>
    <row r="336" spans="11:11" x14ac:dyDescent="0.25">
      <c r="K336" s="1" t="s">
        <v>790</v>
      </c>
    </row>
    <row r="337" spans="11:11" x14ac:dyDescent="0.25">
      <c r="K337" s="1" t="s">
        <v>790</v>
      </c>
    </row>
    <row r="338" spans="11:11" x14ac:dyDescent="0.25">
      <c r="K338" s="1" t="s">
        <v>790</v>
      </c>
    </row>
    <row r="339" spans="11:11" x14ac:dyDescent="0.25">
      <c r="K339" s="1" t="s">
        <v>790</v>
      </c>
    </row>
    <row r="340" spans="11:11" x14ac:dyDescent="0.25">
      <c r="K340" s="1" t="s">
        <v>790</v>
      </c>
    </row>
    <row r="341" spans="11:11" x14ac:dyDescent="0.25">
      <c r="K341" s="1" t="s">
        <v>790</v>
      </c>
    </row>
    <row r="342" spans="11:11" x14ac:dyDescent="0.25">
      <c r="K342" s="1" t="s">
        <v>790</v>
      </c>
    </row>
    <row r="343" spans="11:11" x14ac:dyDescent="0.25">
      <c r="K343" s="1" t="s">
        <v>790</v>
      </c>
    </row>
    <row r="344" spans="11:11" x14ac:dyDescent="0.25">
      <c r="K344" s="1" t="s">
        <v>790</v>
      </c>
    </row>
    <row r="345" spans="11:11" x14ac:dyDescent="0.25">
      <c r="K345" s="1" t="s">
        <v>790</v>
      </c>
    </row>
    <row r="346" spans="11:11" x14ac:dyDescent="0.25">
      <c r="K346" s="1" t="s">
        <v>790</v>
      </c>
    </row>
    <row r="347" spans="11:11" x14ac:dyDescent="0.25">
      <c r="K347" s="1" t="s">
        <v>790</v>
      </c>
    </row>
    <row r="348" spans="11:11" x14ac:dyDescent="0.25">
      <c r="K348" s="1" t="s">
        <v>790</v>
      </c>
    </row>
    <row r="349" spans="11:11" x14ac:dyDescent="0.25">
      <c r="K349" s="1" t="s">
        <v>790</v>
      </c>
    </row>
    <row r="350" spans="11:11" x14ac:dyDescent="0.25">
      <c r="K350" s="1" t="s">
        <v>790</v>
      </c>
    </row>
    <row r="351" spans="11:11" x14ac:dyDescent="0.25">
      <c r="K351" s="1" t="s">
        <v>790</v>
      </c>
    </row>
    <row r="352" spans="11:11" x14ac:dyDescent="0.25">
      <c r="K352" s="1" t="s">
        <v>790</v>
      </c>
    </row>
    <row r="353" spans="11:11" x14ac:dyDescent="0.25">
      <c r="K353" s="1" t="s">
        <v>790</v>
      </c>
    </row>
    <row r="354" spans="11:11" x14ac:dyDescent="0.25">
      <c r="K354" s="1" t="s">
        <v>790</v>
      </c>
    </row>
    <row r="355" spans="11:11" x14ac:dyDescent="0.25">
      <c r="K355" s="1" t="s">
        <v>790</v>
      </c>
    </row>
    <row r="356" spans="11:11" x14ac:dyDescent="0.25">
      <c r="K356" s="1" t="s">
        <v>790</v>
      </c>
    </row>
    <row r="357" spans="11:11" x14ac:dyDescent="0.25">
      <c r="K357" s="1" t="s">
        <v>790</v>
      </c>
    </row>
    <row r="358" spans="11:11" x14ac:dyDescent="0.25">
      <c r="K358" s="1" t="s">
        <v>790</v>
      </c>
    </row>
    <row r="359" spans="11:11" x14ac:dyDescent="0.25">
      <c r="K359" s="1" t="s">
        <v>790</v>
      </c>
    </row>
    <row r="360" spans="11:11" x14ac:dyDescent="0.25">
      <c r="K360" s="1" t="s">
        <v>790</v>
      </c>
    </row>
    <row r="361" spans="11:11" x14ac:dyDescent="0.25">
      <c r="K361" s="1" t="s">
        <v>790</v>
      </c>
    </row>
    <row r="362" spans="11:11" x14ac:dyDescent="0.25">
      <c r="K362" s="1" t="s">
        <v>790</v>
      </c>
    </row>
    <row r="363" spans="11:11" x14ac:dyDescent="0.25">
      <c r="K363" s="1" t="s">
        <v>790</v>
      </c>
    </row>
    <row r="364" spans="11:11" x14ac:dyDescent="0.25">
      <c r="K364" s="1" t="s">
        <v>790</v>
      </c>
    </row>
    <row r="365" spans="11:11" x14ac:dyDescent="0.25">
      <c r="K365" s="1" t="s">
        <v>790</v>
      </c>
    </row>
    <row r="366" spans="11:11" x14ac:dyDescent="0.25">
      <c r="K366" s="1" t="s">
        <v>790</v>
      </c>
    </row>
    <row r="367" spans="11:11" x14ac:dyDescent="0.25">
      <c r="K367" s="1" t="s">
        <v>790</v>
      </c>
    </row>
    <row r="368" spans="11:11" x14ac:dyDescent="0.25">
      <c r="K368" s="1" t="s">
        <v>790</v>
      </c>
    </row>
    <row r="369" spans="11:11" x14ac:dyDescent="0.25">
      <c r="K369" s="1" t="s">
        <v>790</v>
      </c>
    </row>
    <row r="370" spans="11:11" x14ac:dyDescent="0.25">
      <c r="K370" s="1" t="s">
        <v>790</v>
      </c>
    </row>
    <row r="371" spans="11:11" x14ac:dyDescent="0.25">
      <c r="K371" s="1" t="s">
        <v>790</v>
      </c>
    </row>
    <row r="372" spans="11:11" x14ac:dyDescent="0.25">
      <c r="K372" s="1" t="s">
        <v>790</v>
      </c>
    </row>
    <row r="373" spans="11:11" x14ac:dyDescent="0.25">
      <c r="K373" s="1" t="s">
        <v>790</v>
      </c>
    </row>
    <row r="374" spans="11:11" x14ac:dyDescent="0.25">
      <c r="K374" s="1" t="s">
        <v>790</v>
      </c>
    </row>
    <row r="375" spans="11:11" x14ac:dyDescent="0.25">
      <c r="K375" s="1" t="s">
        <v>790</v>
      </c>
    </row>
    <row r="376" spans="11:11" x14ac:dyDescent="0.25">
      <c r="K376" s="1" t="s">
        <v>790</v>
      </c>
    </row>
    <row r="377" spans="11:11" x14ac:dyDescent="0.25">
      <c r="K377" s="1" t="s">
        <v>790</v>
      </c>
    </row>
    <row r="378" spans="11:11" x14ac:dyDescent="0.25">
      <c r="K378" s="1" t="s">
        <v>790</v>
      </c>
    </row>
    <row r="379" spans="11:11" x14ac:dyDescent="0.25">
      <c r="K379" s="1" t="s">
        <v>790</v>
      </c>
    </row>
    <row r="380" spans="11:11" x14ac:dyDescent="0.25">
      <c r="K380" s="1" t="s">
        <v>790</v>
      </c>
    </row>
    <row r="381" spans="11:11" x14ac:dyDescent="0.25">
      <c r="K381" s="1" t="s">
        <v>790</v>
      </c>
    </row>
    <row r="382" spans="11:11" x14ac:dyDescent="0.25">
      <c r="K382" s="1" t="s">
        <v>790</v>
      </c>
    </row>
    <row r="383" spans="11:11" x14ac:dyDescent="0.25">
      <c r="K383" s="1" t="s">
        <v>790</v>
      </c>
    </row>
    <row r="384" spans="11:11" x14ac:dyDescent="0.25">
      <c r="K384" s="1" t="s">
        <v>790</v>
      </c>
    </row>
    <row r="385" spans="11:11" x14ac:dyDescent="0.25">
      <c r="K385" s="1" t="s">
        <v>790</v>
      </c>
    </row>
    <row r="386" spans="11:11" x14ac:dyDescent="0.25">
      <c r="K386" s="1" t="s">
        <v>790</v>
      </c>
    </row>
    <row r="387" spans="11:11" x14ac:dyDescent="0.25">
      <c r="K387" s="1" t="s">
        <v>790</v>
      </c>
    </row>
    <row r="388" spans="11:11" x14ac:dyDescent="0.25">
      <c r="K388" s="1" t="s">
        <v>790</v>
      </c>
    </row>
    <row r="389" spans="11:11" x14ac:dyDescent="0.25">
      <c r="K389" s="1" t="s">
        <v>790</v>
      </c>
    </row>
    <row r="390" spans="11:11" x14ac:dyDescent="0.25">
      <c r="K390" s="1" t="s">
        <v>790</v>
      </c>
    </row>
    <row r="391" spans="11:11" x14ac:dyDescent="0.25">
      <c r="K391" s="1" t="s">
        <v>790</v>
      </c>
    </row>
    <row r="392" spans="11:11" x14ac:dyDescent="0.25">
      <c r="K392" s="1" t="s">
        <v>790</v>
      </c>
    </row>
    <row r="393" spans="11:11" x14ac:dyDescent="0.25">
      <c r="K393" s="1" t="s">
        <v>790</v>
      </c>
    </row>
    <row r="394" spans="11:11" x14ac:dyDescent="0.25">
      <c r="K394" s="1" t="s">
        <v>790</v>
      </c>
    </row>
    <row r="395" spans="11:11" x14ac:dyDescent="0.25">
      <c r="K395" s="1" t="s">
        <v>790</v>
      </c>
    </row>
    <row r="396" spans="11:11" x14ac:dyDescent="0.25">
      <c r="K396" s="1" t="s">
        <v>790</v>
      </c>
    </row>
    <row r="397" spans="11:11" x14ac:dyDescent="0.25">
      <c r="K397" s="1" t="s">
        <v>790</v>
      </c>
    </row>
    <row r="398" spans="11:11" x14ac:dyDescent="0.25">
      <c r="K398" s="1" t="s">
        <v>790</v>
      </c>
    </row>
    <row r="399" spans="11:11" x14ac:dyDescent="0.25">
      <c r="K399" s="1" t="s">
        <v>790</v>
      </c>
    </row>
    <row r="400" spans="11:11" x14ac:dyDescent="0.25">
      <c r="K400" s="1" t="s">
        <v>790</v>
      </c>
    </row>
    <row r="401" spans="11:11" x14ac:dyDescent="0.25">
      <c r="K401" s="1" t="s">
        <v>790</v>
      </c>
    </row>
  </sheetData>
  <autoFilter ref="A1:N179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B177:D177"/>
    <mergeCell ref="H177:J177"/>
    <mergeCell ref="H169:I169"/>
    <mergeCell ref="H171:I171"/>
    <mergeCell ref="B175:D175"/>
    <mergeCell ref="H175:J175"/>
    <mergeCell ref="B176:D176"/>
    <mergeCell ref="H176:J176"/>
    <mergeCell ref="H168:I168"/>
    <mergeCell ref="A98:J98"/>
    <mergeCell ref="A99:J99"/>
    <mergeCell ref="H115:I115"/>
    <mergeCell ref="H116:I116"/>
    <mergeCell ref="A118:J118"/>
    <mergeCell ref="A119:J119"/>
    <mergeCell ref="H131:I131"/>
    <mergeCell ref="H146:I146"/>
    <mergeCell ref="H147:I147"/>
    <mergeCell ref="A149:J149"/>
    <mergeCell ref="A150:J150"/>
    <mergeCell ref="H97:I97"/>
    <mergeCell ref="A1:J1"/>
    <mergeCell ref="A2:J2"/>
    <mergeCell ref="A4:J4"/>
    <mergeCell ref="A5:J5"/>
    <mergeCell ref="H43:I43"/>
    <mergeCell ref="H44:I44"/>
    <mergeCell ref="A46:J46"/>
    <mergeCell ref="A47:J47"/>
    <mergeCell ref="H55:I55"/>
    <mergeCell ref="H89:I89"/>
    <mergeCell ref="H96:I96"/>
  </mergeCells>
  <conditionalFormatting sqref="B142 B138:B139">
    <cfRule type="duplicateValues" dxfId="178" priority="75"/>
  </conditionalFormatting>
  <conditionalFormatting sqref="B43">
    <cfRule type="duplicateValues" dxfId="177" priority="74"/>
  </conditionalFormatting>
  <conditionalFormatting sqref="B48">
    <cfRule type="duplicateValues" dxfId="176" priority="73"/>
  </conditionalFormatting>
  <conditionalFormatting sqref="B121">
    <cfRule type="duplicateValues" dxfId="175" priority="72"/>
  </conditionalFormatting>
  <conditionalFormatting sqref="B151">
    <cfRule type="duplicateValues" dxfId="174" priority="71"/>
  </conditionalFormatting>
  <conditionalFormatting sqref="O80:O81 O131:O144 O112:O126 O53:O78 O20:O48 O96:O109 O146:O164 O1:O17 O168:O1048576 O85:O93">
    <cfRule type="timePeriod" dxfId="173" priority="70" timePeriod="thisMonth">
      <formula>AND(MONTH(O1)=MONTH(TODAY()),YEAR(O1)=YEAR(TODAY()))</formula>
    </cfRule>
  </conditionalFormatting>
  <conditionalFormatting sqref="B34">
    <cfRule type="duplicateValues" dxfId="172" priority="69"/>
  </conditionalFormatting>
  <conditionalFormatting sqref="B36">
    <cfRule type="duplicateValues" dxfId="171" priority="68"/>
  </conditionalFormatting>
  <conditionalFormatting sqref="B39">
    <cfRule type="duplicateValues" dxfId="170" priority="67"/>
  </conditionalFormatting>
  <conditionalFormatting sqref="B40">
    <cfRule type="duplicateValues" dxfId="169" priority="66"/>
  </conditionalFormatting>
  <conditionalFormatting sqref="B133:B134">
    <cfRule type="duplicateValues" dxfId="168" priority="76"/>
  </conditionalFormatting>
  <conditionalFormatting sqref="L180:L1048576 L1:L5">
    <cfRule type="duplicateValues" dxfId="167" priority="77"/>
  </conditionalFormatting>
  <conditionalFormatting sqref="O110">
    <cfRule type="timePeriod" dxfId="166" priority="62" timePeriod="thisMonth">
      <formula>AND(MONTH(O110)=MONTH(TODAY()),YEAR(O110)=YEAR(TODAY()))</formula>
    </cfRule>
  </conditionalFormatting>
  <conditionalFormatting sqref="M110">
    <cfRule type="duplicateValues" dxfId="165" priority="63"/>
  </conditionalFormatting>
  <conditionalFormatting sqref="B110">
    <cfRule type="duplicateValues" dxfId="164" priority="64"/>
  </conditionalFormatting>
  <conditionalFormatting sqref="L110">
    <cfRule type="duplicateValues" dxfId="163" priority="65"/>
  </conditionalFormatting>
  <conditionalFormatting sqref="O111">
    <cfRule type="timePeriod" dxfId="162" priority="61" timePeriod="thisMonth">
      <formula>AND(MONTH(O111)=MONTH(TODAY()),YEAR(O111)=YEAR(TODAY()))</formula>
    </cfRule>
  </conditionalFormatting>
  <conditionalFormatting sqref="B180:B1048576 B35 B3 B143:B144 B148 B140:B141 B12 B6:B9 B15 B120 B44:B45 B37:B38 B41 B85 B22:B30 B135:B137 B115:B117 B152:B163 B122:B126 B100 B89:B91 B96:B97 B168:B173 B53 B146 B131:B132 B111:B112 B103:B109 B55:B76">
    <cfRule type="duplicateValues" dxfId="161" priority="78"/>
  </conditionalFormatting>
  <conditionalFormatting sqref="B13">
    <cfRule type="duplicateValues" dxfId="160" priority="60"/>
  </conditionalFormatting>
  <conditionalFormatting sqref="C13">
    <cfRule type="duplicateValues" dxfId="159" priority="59"/>
  </conditionalFormatting>
  <conditionalFormatting sqref="B77">
    <cfRule type="duplicateValues" dxfId="158" priority="58"/>
  </conditionalFormatting>
  <conditionalFormatting sqref="B92">
    <cfRule type="duplicateValues" dxfId="157" priority="57"/>
  </conditionalFormatting>
  <conditionalFormatting sqref="B78">
    <cfRule type="duplicateValues" dxfId="156" priority="56"/>
  </conditionalFormatting>
  <conditionalFormatting sqref="B31:B33">
    <cfRule type="duplicateValues" dxfId="155" priority="55"/>
  </conditionalFormatting>
  <conditionalFormatting sqref="B21">
    <cfRule type="duplicateValues" dxfId="154" priority="79"/>
  </conditionalFormatting>
  <conditionalFormatting sqref="B42">
    <cfRule type="duplicateValues" dxfId="153" priority="54"/>
  </conditionalFormatting>
  <conditionalFormatting sqref="B80:B81">
    <cfRule type="duplicateValues" dxfId="152" priority="53"/>
  </conditionalFormatting>
  <conditionalFormatting sqref="O79">
    <cfRule type="timePeriod" dxfId="151" priority="50" timePeriod="thisMonth">
      <formula>AND(MONTH(O79)=MONTH(TODAY()),YEAR(O79)=YEAR(TODAY()))</formula>
    </cfRule>
  </conditionalFormatting>
  <conditionalFormatting sqref="M79">
    <cfRule type="duplicateValues" dxfId="150" priority="51"/>
  </conditionalFormatting>
  <conditionalFormatting sqref="L79">
    <cfRule type="duplicateValues" dxfId="149" priority="52"/>
  </conditionalFormatting>
  <conditionalFormatting sqref="B79">
    <cfRule type="duplicateValues" dxfId="148" priority="49"/>
  </conditionalFormatting>
  <conditionalFormatting sqref="O165">
    <cfRule type="timePeriod" dxfId="147" priority="46" timePeriod="thisMonth">
      <formula>AND(MONTH(O165)=MONTH(TODAY()),YEAR(O165)=YEAR(TODAY()))</formula>
    </cfRule>
  </conditionalFormatting>
  <conditionalFormatting sqref="M165">
    <cfRule type="duplicateValues" dxfId="146" priority="47"/>
  </conditionalFormatting>
  <conditionalFormatting sqref="L165">
    <cfRule type="duplicateValues" dxfId="145" priority="48"/>
  </conditionalFormatting>
  <conditionalFormatting sqref="B165">
    <cfRule type="duplicateValues" dxfId="144" priority="45"/>
  </conditionalFormatting>
  <conditionalFormatting sqref="O82:O84">
    <cfRule type="timePeriod" dxfId="143" priority="44" timePeriod="thisMonth">
      <formula>AND(MONTH(O82)=MONTH(TODAY()),YEAR(O82)=YEAR(TODAY()))</formula>
    </cfRule>
  </conditionalFormatting>
  <conditionalFormatting sqref="B17">
    <cfRule type="duplicateValues" dxfId="142" priority="43"/>
  </conditionalFormatting>
  <conditionalFormatting sqref="B93">
    <cfRule type="duplicateValues" dxfId="141" priority="42"/>
  </conditionalFormatting>
  <conditionalFormatting sqref="O52">
    <cfRule type="timePeriod" dxfId="140" priority="38" timePeriod="thisMonth">
      <formula>AND(MONTH(O52)=MONTH(TODAY()),YEAR(O52)=YEAR(TODAY()))</formula>
    </cfRule>
  </conditionalFormatting>
  <conditionalFormatting sqref="M52">
    <cfRule type="duplicateValues" dxfId="139" priority="39"/>
  </conditionalFormatting>
  <conditionalFormatting sqref="B52">
    <cfRule type="duplicateValues" dxfId="138" priority="40"/>
  </conditionalFormatting>
  <conditionalFormatting sqref="L52">
    <cfRule type="duplicateValues" dxfId="137" priority="41"/>
  </conditionalFormatting>
  <conditionalFormatting sqref="O51">
    <cfRule type="timePeriod" dxfId="136" priority="34" timePeriod="thisMonth">
      <formula>AND(MONTH(O51)=MONTH(TODAY()),YEAR(O51)=YEAR(TODAY()))</formula>
    </cfRule>
  </conditionalFormatting>
  <conditionalFormatting sqref="M51">
    <cfRule type="duplicateValues" dxfId="135" priority="35"/>
  </conditionalFormatting>
  <conditionalFormatting sqref="B51">
    <cfRule type="duplicateValues" dxfId="134" priority="36"/>
  </conditionalFormatting>
  <conditionalFormatting sqref="L51">
    <cfRule type="duplicateValues" dxfId="133" priority="37"/>
  </conditionalFormatting>
  <conditionalFormatting sqref="O49:O50">
    <cfRule type="timePeriod" dxfId="132" priority="30" timePeriod="thisMonth">
      <formula>AND(MONTH(O49)=MONTH(TODAY()),YEAR(O49)=YEAR(TODAY()))</formula>
    </cfRule>
  </conditionalFormatting>
  <conditionalFormatting sqref="M49:M50">
    <cfRule type="duplicateValues" dxfId="131" priority="31"/>
  </conditionalFormatting>
  <conditionalFormatting sqref="B49">
    <cfRule type="duplicateValues" dxfId="130" priority="32"/>
  </conditionalFormatting>
  <conditionalFormatting sqref="L49:L50">
    <cfRule type="duplicateValues" dxfId="129" priority="33"/>
  </conditionalFormatting>
  <conditionalFormatting sqref="B50">
    <cfRule type="duplicateValues" dxfId="128" priority="29"/>
  </conditionalFormatting>
  <conditionalFormatting sqref="B164">
    <cfRule type="duplicateValues" dxfId="127" priority="80"/>
  </conditionalFormatting>
  <conditionalFormatting sqref="O166">
    <cfRule type="timePeriod" dxfId="126" priority="25" timePeriod="thisMonth">
      <formula>AND(MONTH(O166)=MONTH(TODAY()),YEAR(O166)=YEAR(TODAY()))</formula>
    </cfRule>
  </conditionalFormatting>
  <conditionalFormatting sqref="M166">
    <cfRule type="duplicateValues" dxfId="125" priority="26"/>
  </conditionalFormatting>
  <conditionalFormatting sqref="B166">
    <cfRule type="duplicateValues" dxfId="124" priority="27"/>
  </conditionalFormatting>
  <conditionalFormatting sqref="L166">
    <cfRule type="duplicateValues" dxfId="123" priority="28"/>
  </conditionalFormatting>
  <conditionalFormatting sqref="O167">
    <cfRule type="timePeriod" dxfId="122" priority="21" timePeriod="thisMonth">
      <formula>AND(MONTH(O167)=MONTH(TODAY()),YEAR(O167)=YEAR(TODAY()))</formula>
    </cfRule>
  </conditionalFormatting>
  <conditionalFormatting sqref="M167">
    <cfRule type="duplicateValues" dxfId="121" priority="22"/>
  </conditionalFormatting>
  <conditionalFormatting sqref="B167">
    <cfRule type="duplicateValues" dxfId="120" priority="23"/>
  </conditionalFormatting>
  <conditionalFormatting sqref="L167">
    <cfRule type="duplicateValues" dxfId="119" priority="24"/>
  </conditionalFormatting>
  <conditionalFormatting sqref="O145">
    <cfRule type="timePeriod" dxfId="118" priority="17" timePeriod="thisMonth">
      <formula>AND(MONTH(O145)=MONTH(TODAY()),YEAR(O145)=YEAR(TODAY()))</formula>
    </cfRule>
  </conditionalFormatting>
  <conditionalFormatting sqref="M145">
    <cfRule type="duplicateValues" dxfId="117" priority="18"/>
  </conditionalFormatting>
  <conditionalFormatting sqref="B145">
    <cfRule type="duplicateValues" dxfId="116" priority="19"/>
  </conditionalFormatting>
  <conditionalFormatting sqref="L145">
    <cfRule type="duplicateValues" dxfId="115" priority="20"/>
  </conditionalFormatting>
  <conditionalFormatting sqref="O127:O130">
    <cfRule type="timePeriod" dxfId="114" priority="13" timePeriod="thisMonth">
      <formula>AND(MONTH(O127)=MONTH(TODAY()),YEAR(O127)=YEAR(TODAY()))</formula>
    </cfRule>
  </conditionalFormatting>
  <conditionalFormatting sqref="M127:M130">
    <cfRule type="duplicateValues" dxfId="113" priority="14"/>
  </conditionalFormatting>
  <conditionalFormatting sqref="B127:B130">
    <cfRule type="duplicateValues" dxfId="112" priority="15"/>
  </conditionalFormatting>
  <conditionalFormatting sqref="L127:L130">
    <cfRule type="duplicateValues" dxfId="111" priority="16"/>
  </conditionalFormatting>
  <conditionalFormatting sqref="B113:B114">
    <cfRule type="duplicateValues" dxfId="110" priority="81"/>
  </conditionalFormatting>
  <conditionalFormatting sqref="M180:M1048576 M80:M81 M168:M173 M89:M93 M146:M164 M131:M144 M111:M126 M1:M17 M85 M53:M78 M96:M109 M20:M48">
    <cfRule type="duplicateValues" dxfId="109" priority="82"/>
  </conditionalFormatting>
  <conditionalFormatting sqref="B178:B179 L80:L81 L168:L173 L89:L93 L146:L164 L131:L144 L6:L17 L85 L53:L78 L96:L109 L20:L48 L111:L126">
    <cfRule type="duplicateValues" dxfId="108" priority="83"/>
  </conditionalFormatting>
  <conditionalFormatting sqref="B20 B14 B10:B11 B16">
    <cfRule type="duplicateValues" dxfId="107" priority="84"/>
  </conditionalFormatting>
  <conditionalFormatting sqref="O94:O95">
    <cfRule type="timePeriod" dxfId="106" priority="11" timePeriod="thisMonth">
      <formula>AND(MONTH(O94)=MONTH(TODAY()),YEAR(O94)=YEAR(TODAY()))</formula>
    </cfRule>
  </conditionalFormatting>
  <conditionalFormatting sqref="B94:B95">
    <cfRule type="duplicateValues" dxfId="105" priority="12"/>
  </conditionalFormatting>
  <conditionalFormatting sqref="O18:O19">
    <cfRule type="timePeriod" dxfId="104" priority="7" timePeriod="thisMonth">
      <formula>AND(MONTH(O18)=MONTH(TODAY()),YEAR(O18)=YEAR(TODAY()))</formula>
    </cfRule>
  </conditionalFormatting>
  <conditionalFormatting sqref="B18:B19">
    <cfRule type="duplicateValues" dxfId="103" priority="8"/>
  </conditionalFormatting>
  <conditionalFormatting sqref="M18:M19">
    <cfRule type="duplicateValues" dxfId="102" priority="9"/>
  </conditionalFormatting>
  <conditionalFormatting sqref="L18:L19">
    <cfRule type="duplicateValues" dxfId="101" priority="10"/>
  </conditionalFormatting>
  <conditionalFormatting sqref="B101">
    <cfRule type="duplicateValues" dxfId="100" priority="6"/>
  </conditionalFormatting>
  <conditionalFormatting sqref="B102">
    <cfRule type="duplicateValues" dxfId="99" priority="5"/>
  </conditionalFormatting>
  <conditionalFormatting sqref="C81">
    <cfRule type="duplicateValues" dxfId="98" priority="4"/>
  </conditionalFormatting>
  <conditionalFormatting sqref="M94:M95">
    <cfRule type="duplicateValues" dxfId="97" priority="85"/>
  </conditionalFormatting>
  <conditionalFormatting sqref="L94:L95">
    <cfRule type="duplicateValues" dxfId="96" priority="86"/>
  </conditionalFormatting>
  <conditionalFormatting sqref="B54">
    <cfRule type="duplicateValues" dxfId="95" priority="3"/>
  </conditionalFormatting>
  <conditionalFormatting sqref="B88">
    <cfRule type="duplicateValues" dxfId="94" priority="2"/>
  </conditionalFormatting>
  <conditionalFormatting sqref="M82:M84 M86:M88">
    <cfRule type="duplicateValues" dxfId="93" priority="87"/>
  </conditionalFormatting>
  <conditionalFormatting sqref="L82:L84 L86:L88">
    <cfRule type="duplicateValues" dxfId="92" priority="88"/>
  </conditionalFormatting>
  <conditionalFormatting sqref="B82:B84 B86:B87">
    <cfRule type="duplicateValues" dxfId="91" priority="89"/>
  </conditionalFormatting>
  <conditionalFormatting sqref="K1:K1048576">
    <cfRule type="duplicateValues" dxfId="90" priority="1"/>
  </conditionalFormatting>
  <printOptions horizontalCentered="1" verticalCentered="1"/>
  <pageMargins left="0.70866141732283472" right="0.70866141732283472" top="0.23622047244094491" bottom="0.35433070866141736" header="3.937007874015748E-2" footer="0.15748031496062992"/>
  <pageSetup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showGridLines="0" tabSelected="1" topLeftCell="A10" zoomScale="70" zoomScaleNormal="70" zoomScaleSheetLayoutView="70" zoomScalePageLayoutView="85" workbookViewId="0">
      <selection activeCell="C37" sqref="C37:E37"/>
    </sheetView>
  </sheetViews>
  <sheetFormatPr baseColWidth="10" defaultRowHeight="15.75" x14ac:dyDescent="0.25"/>
  <cols>
    <col min="1" max="1" width="9.28515625" style="44" customWidth="1"/>
    <col min="2" max="2" width="13.85546875" style="2" bestFit="1" customWidth="1"/>
    <col min="3" max="3" width="24" style="3" customWidth="1"/>
    <col min="4" max="4" width="14.28515625" style="3" bestFit="1" customWidth="1"/>
    <col min="5" max="5" width="30.85546875" style="1" customWidth="1"/>
    <col min="6" max="6" width="59.42578125" style="25" customWidth="1"/>
    <col min="7" max="7" width="43.42578125" style="1" customWidth="1"/>
    <col min="8" max="8" width="50.5703125" style="1" customWidth="1"/>
    <col min="9" max="9" width="13.85546875" style="82" customWidth="1"/>
    <col min="10" max="10" width="22.85546875" style="167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76.5" customHeight="1" x14ac:dyDescent="0.25">
      <c r="A1" s="334" t="s">
        <v>126</v>
      </c>
      <c r="B1" s="335"/>
      <c r="C1" s="335"/>
      <c r="D1" s="335"/>
      <c r="E1" s="335"/>
      <c r="F1" s="335"/>
      <c r="G1" s="335"/>
      <c r="H1" s="335"/>
      <c r="I1" s="335"/>
      <c r="J1" s="335"/>
      <c r="K1" s="1" t="s">
        <v>299</v>
      </c>
    </row>
    <row r="2" spans="1:16" ht="35.25" customHeight="1" x14ac:dyDescent="0.25">
      <c r="A2" s="336" t="s">
        <v>960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6" ht="15.75" customHeight="1" x14ac:dyDescent="0.25">
      <c r="A3" s="221"/>
      <c r="B3" s="222"/>
      <c r="C3" s="222"/>
      <c r="D3" s="222"/>
      <c r="E3" s="222"/>
      <c r="F3" s="227"/>
      <c r="G3" s="222"/>
      <c r="H3" s="222"/>
      <c r="I3" s="222"/>
      <c r="J3" s="223"/>
      <c r="K3" s="1" t="s">
        <v>106</v>
      </c>
      <c r="L3" s="44">
        <f>130-L4</f>
        <v>130</v>
      </c>
      <c r="M3" s="34">
        <f>+L3/129</f>
        <v>1.0077519379844961</v>
      </c>
    </row>
    <row r="4" spans="1:16" ht="21.75" customHeight="1" x14ac:dyDescent="0.25">
      <c r="A4" s="341" t="s">
        <v>54</v>
      </c>
      <c r="B4" s="341"/>
      <c r="C4" s="341"/>
      <c r="D4" s="341"/>
      <c r="E4" s="341"/>
      <c r="F4" s="341"/>
      <c r="G4" s="341"/>
      <c r="H4" s="341"/>
      <c r="I4" s="341"/>
      <c r="J4" s="341"/>
      <c r="L4" s="44"/>
    </row>
    <row r="5" spans="1:16" ht="34.5" customHeight="1" x14ac:dyDescent="0.25">
      <c r="A5" s="342" t="s">
        <v>139</v>
      </c>
      <c r="B5" s="342"/>
      <c r="C5" s="342"/>
      <c r="D5" s="342"/>
      <c r="E5" s="342"/>
      <c r="F5" s="342"/>
      <c r="G5" s="342"/>
      <c r="H5" s="342"/>
      <c r="I5" s="342"/>
      <c r="J5" s="342"/>
      <c r="L5" s="69"/>
    </row>
    <row r="6" spans="1:16" s="54" customFormat="1" ht="24.75" customHeight="1" x14ac:dyDescent="0.25">
      <c r="A6" s="174"/>
      <c r="B6" s="174"/>
      <c r="C6" s="174"/>
      <c r="D6" s="174"/>
      <c r="E6" s="174"/>
      <c r="F6" s="231"/>
      <c r="G6" s="174"/>
      <c r="H6" s="174"/>
      <c r="I6" s="174"/>
      <c r="J6" s="174"/>
      <c r="L6" s="172"/>
      <c r="O6" s="170"/>
    </row>
    <row r="7" spans="1:16" ht="38.25" customHeight="1" x14ac:dyDescent="0.25">
      <c r="A7" s="175" t="s">
        <v>1</v>
      </c>
      <c r="B7" s="176" t="s">
        <v>92</v>
      </c>
      <c r="C7" s="176" t="s">
        <v>2</v>
      </c>
      <c r="D7" s="177" t="s">
        <v>144</v>
      </c>
      <c r="E7" s="176" t="s">
        <v>3</v>
      </c>
      <c r="F7" s="232" t="s">
        <v>4</v>
      </c>
      <c r="G7" s="176" t="s">
        <v>5</v>
      </c>
      <c r="H7" s="176" t="s">
        <v>6</v>
      </c>
      <c r="I7" s="176" t="s">
        <v>93</v>
      </c>
      <c r="J7" s="178" t="s">
        <v>7</v>
      </c>
      <c r="N7" s="27" t="s">
        <v>133</v>
      </c>
    </row>
    <row r="8" spans="1:16" s="54" customFormat="1" ht="15.75" customHeight="1" x14ac:dyDescent="0.25">
      <c r="A8" s="252">
        <v>1</v>
      </c>
      <c r="B8" s="253">
        <v>4928954</v>
      </c>
      <c r="C8" s="270" t="s">
        <v>899</v>
      </c>
      <c r="D8" s="247" t="s">
        <v>853</v>
      </c>
      <c r="E8" s="246" t="s">
        <v>855</v>
      </c>
      <c r="F8" s="268" t="s">
        <v>172</v>
      </c>
      <c r="G8" s="241" t="s">
        <v>53</v>
      </c>
      <c r="H8" s="258" t="s">
        <v>8</v>
      </c>
      <c r="I8" s="245" t="s">
        <v>656</v>
      </c>
      <c r="J8" s="249">
        <v>4200</v>
      </c>
      <c r="K8" s="53"/>
      <c r="N8" s="54" t="s">
        <v>101</v>
      </c>
      <c r="O8" s="55">
        <v>43203</v>
      </c>
    </row>
    <row r="9" spans="1:16" s="54" customFormat="1" ht="15.75" customHeight="1" x14ac:dyDescent="0.25">
      <c r="A9" s="252">
        <v>2</v>
      </c>
      <c r="B9" s="250">
        <v>54012996</v>
      </c>
      <c r="C9" s="247" t="s">
        <v>900</v>
      </c>
      <c r="D9" s="247" t="s">
        <v>853</v>
      </c>
      <c r="E9" s="246" t="s">
        <v>855</v>
      </c>
      <c r="F9" s="241" t="s">
        <v>52</v>
      </c>
      <c r="G9" s="241" t="s">
        <v>53</v>
      </c>
      <c r="H9" s="241" t="s">
        <v>63</v>
      </c>
      <c r="I9" s="245" t="s">
        <v>577</v>
      </c>
      <c r="J9" s="249">
        <v>4000</v>
      </c>
      <c r="K9" s="53"/>
      <c r="N9" s="54" t="s">
        <v>101</v>
      </c>
      <c r="O9" s="170" t="s">
        <v>104</v>
      </c>
    </row>
    <row r="10" spans="1:16" s="54" customFormat="1" ht="15.75" customHeight="1" x14ac:dyDescent="0.25">
      <c r="A10" s="252">
        <v>3</v>
      </c>
      <c r="B10" s="250">
        <v>60990996</v>
      </c>
      <c r="C10" s="247" t="s">
        <v>892</v>
      </c>
      <c r="D10" s="247" t="s">
        <v>853</v>
      </c>
      <c r="E10" s="246" t="s">
        <v>855</v>
      </c>
      <c r="F10" s="241" t="s">
        <v>297</v>
      </c>
      <c r="G10" s="242" t="s">
        <v>365</v>
      </c>
      <c r="H10" s="241" t="s">
        <v>298</v>
      </c>
      <c r="I10" s="245" t="s">
        <v>995</v>
      </c>
      <c r="J10" s="249">
        <v>7000</v>
      </c>
      <c r="K10" s="53"/>
      <c r="N10" s="54" t="s">
        <v>101</v>
      </c>
      <c r="O10" s="55">
        <v>43377</v>
      </c>
    </row>
    <row r="11" spans="1:16" s="54" customFormat="1" ht="15.75" customHeight="1" x14ac:dyDescent="0.25">
      <c r="A11" s="252">
        <v>4</v>
      </c>
      <c r="B11" s="250">
        <v>67151698</v>
      </c>
      <c r="C11" s="247" t="s">
        <v>903</v>
      </c>
      <c r="D11" s="247" t="s">
        <v>853</v>
      </c>
      <c r="E11" s="246" t="s">
        <v>855</v>
      </c>
      <c r="F11" s="241" t="s">
        <v>197</v>
      </c>
      <c r="G11" s="241" t="s">
        <v>53</v>
      </c>
      <c r="H11" s="241" t="s">
        <v>208</v>
      </c>
      <c r="I11" s="245" t="s">
        <v>991</v>
      </c>
      <c r="J11" s="249">
        <v>3800</v>
      </c>
      <c r="K11" s="53"/>
      <c r="N11" s="54" t="s">
        <v>101</v>
      </c>
      <c r="O11" s="55">
        <v>42844</v>
      </c>
    </row>
    <row r="12" spans="1:16" s="54" customFormat="1" ht="15.75" customHeight="1" x14ac:dyDescent="0.25">
      <c r="A12" s="252">
        <v>5</v>
      </c>
      <c r="B12" s="253">
        <v>74296760</v>
      </c>
      <c r="C12" s="247" t="s">
        <v>894</v>
      </c>
      <c r="D12" s="247" t="s">
        <v>853</v>
      </c>
      <c r="E12" s="246" t="s">
        <v>855</v>
      </c>
      <c r="F12" s="256" t="s">
        <v>72</v>
      </c>
      <c r="G12" s="241" t="s">
        <v>53</v>
      </c>
      <c r="H12" s="241" t="s">
        <v>63</v>
      </c>
      <c r="I12" s="245" t="s">
        <v>994</v>
      </c>
      <c r="J12" s="249">
        <v>6000</v>
      </c>
      <c r="K12" s="53"/>
      <c r="N12" s="54" t="s">
        <v>101</v>
      </c>
      <c r="O12" s="254">
        <v>42950</v>
      </c>
    </row>
    <row r="13" spans="1:16" s="54" customFormat="1" ht="15.75" customHeight="1" x14ac:dyDescent="0.25">
      <c r="A13" s="252">
        <v>6</v>
      </c>
      <c r="B13" s="250">
        <v>26431610</v>
      </c>
      <c r="C13" s="247" t="s">
        <v>902</v>
      </c>
      <c r="D13" s="247" t="s">
        <v>853</v>
      </c>
      <c r="E13" s="246" t="s">
        <v>855</v>
      </c>
      <c r="F13" s="241" t="s">
        <v>345</v>
      </c>
      <c r="G13" s="241" t="s">
        <v>53</v>
      </c>
      <c r="H13" s="241" t="s">
        <v>63</v>
      </c>
      <c r="I13" s="245" t="s">
        <v>656</v>
      </c>
      <c r="J13" s="255">
        <v>4000</v>
      </c>
      <c r="K13" s="53"/>
      <c r="N13" s="54" t="s">
        <v>101</v>
      </c>
      <c r="O13" s="55">
        <v>42927</v>
      </c>
    </row>
    <row r="14" spans="1:16" s="54" customFormat="1" ht="15.75" customHeight="1" x14ac:dyDescent="0.25">
      <c r="A14" s="252">
        <v>7</v>
      </c>
      <c r="B14" s="253">
        <v>82311196</v>
      </c>
      <c r="C14" s="257" t="s">
        <v>893</v>
      </c>
      <c r="D14" s="247" t="s">
        <v>853</v>
      </c>
      <c r="E14" s="246" t="s">
        <v>855</v>
      </c>
      <c r="F14" s="241" t="s">
        <v>66</v>
      </c>
      <c r="G14" s="241" t="s">
        <v>53</v>
      </c>
      <c r="H14" s="241" t="s">
        <v>63</v>
      </c>
      <c r="I14" s="245" t="s">
        <v>981</v>
      </c>
      <c r="J14" s="259">
        <v>6000</v>
      </c>
      <c r="K14" s="53"/>
      <c r="N14" s="54" t="s">
        <v>101</v>
      </c>
      <c r="O14" s="55">
        <v>42771</v>
      </c>
    </row>
    <row r="15" spans="1:16" s="54" customFormat="1" ht="15.75" customHeight="1" x14ac:dyDescent="0.25">
      <c r="A15" s="252">
        <v>8</v>
      </c>
      <c r="B15" s="253">
        <v>18395643</v>
      </c>
      <c r="C15" s="257" t="s">
        <v>895</v>
      </c>
      <c r="D15" s="247" t="s">
        <v>853</v>
      </c>
      <c r="E15" s="246" t="s">
        <v>855</v>
      </c>
      <c r="F15" s="241" t="s">
        <v>425</v>
      </c>
      <c r="G15" s="241" t="s">
        <v>53</v>
      </c>
      <c r="H15" s="241" t="s">
        <v>63</v>
      </c>
      <c r="I15" s="245" t="s">
        <v>421</v>
      </c>
      <c r="J15" s="259">
        <v>5500</v>
      </c>
      <c r="K15" s="53"/>
      <c r="N15" s="54" t="s">
        <v>101</v>
      </c>
      <c r="O15" s="55">
        <v>43053</v>
      </c>
    </row>
    <row r="16" spans="1:16" s="54" customFormat="1" ht="15.75" customHeight="1" x14ac:dyDescent="0.25">
      <c r="A16" s="252">
        <v>9</v>
      </c>
      <c r="B16" s="250">
        <v>36039551</v>
      </c>
      <c r="C16" s="247" t="s">
        <v>896</v>
      </c>
      <c r="D16" s="247" t="s">
        <v>853</v>
      </c>
      <c r="E16" s="246" t="s">
        <v>855</v>
      </c>
      <c r="F16" s="241" t="s">
        <v>167</v>
      </c>
      <c r="G16" s="241" t="s">
        <v>10</v>
      </c>
      <c r="H16" s="241" t="s">
        <v>295</v>
      </c>
      <c r="I16" s="245" t="s">
        <v>1019</v>
      </c>
      <c r="J16" s="249">
        <v>9000</v>
      </c>
      <c r="K16" s="53"/>
      <c r="N16" s="54" t="s">
        <v>101</v>
      </c>
      <c r="O16" s="55">
        <v>43198</v>
      </c>
      <c r="P16" s="54" t="s">
        <v>123</v>
      </c>
    </row>
    <row r="17" spans="1:16" s="54" customFormat="1" ht="15.75" customHeight="1" x14ac:dyDescent="0.25">
      <c r="A17" s="252">
        <v>10</v>
      </c>
      <c r="B17" s="250">
        <v>66339200</v>
      </c>
      <c r="C17" s="247" t="s">
        <v>897</v>
      </c>
      <c r="D17" s="247" t="s">
        <v>853</v>
      </c>
      <c r="E17" s="246" t="s">
        <v>855</v>
      </c>
      <c r="F17" s="241" t="s">
        <v>378</v>
      </c>
      <c r="G17" s="241" t="s">
        <v>10</v>
      </c>
      <c r="H17" s="241" t="s">
        <v>379</v>
      </c>
      <c r="I17" s="245" t="s">
        <v>979</v>
      </c>
      <c r="J17" s="249">
        <v>8000</v>
      </c>
      <c r="K17" s="53"/>
      <c r="N17" s="54" t="s">
        <v>101</v>
      </c>
      <c r="O17" s="170" t="s">
        <v>104</v>
      </c>
    </row>
    <row r="18" spans="1:16" s="54" customFormat="1" ht="15.75" customHeight="1" x14ac:dyDescent="0.25">
      <c r="A18" s="252">
        <v>11</v>
      </c>
      <c r="B18" s="253">
        <v>35577312</v>
      </c>
      <c r="C18" s="247" t="s">
        <v>889</v>
      </c>
      <c r="D18" s="247" t="s">
        <v>853</v>
      </c>
      <c r="E18" s="246" t="s">
        <v>855</v>
      </c>
      <c r="F18" s="241" t="s">
        <v>169</v>
      </c>
      <c r="G18" s="241" t="s">
        <v>35</v>
      </c>
      <c r="H18" s="241" t="s">
        <v>917</v>
      </c>
      <c r="I18" s="245" t="s">
        <v>973</v>
      </c>
      <c r="J18" s="249">
        <v>9500</v>
      </c>
      <c r="K18" s="53"/>
      <c r="N18" s="54" t="s">
        <v>101</v>
      </c>
      <c r="O18" s="55">
        <v>43155</v>
      </c>
      <c r="P18" s="54" t="s">
        <v>123</v>
      </c>
    </row>
    <row r="19" spans="1:16" s="54" customFormat="1" ht="15.75" customHeight="1" x14ac:dyDescent="0.25">
      <c r="A19" s="252">
        <v>12</v>
      </c>
      <c r="B19" s="253">
        <v>82381445</v>
      </c>
      <c r="C19" s="247" t="s">
        <v>912</v>
      </c>
      <c r="D19" s="247" t="s">
        <v>913</v>
      </c>
      <c r="E19" s="246" t="s">
        <v>914</v>
      </c>
      <c r="F19" s="241" t="s">
        <v>915</v>
      </c>
      <c r="G19" s="241" t="s">
        <v>35</v>
      </c>
      <c r="H19" s="241" t="s">
        <v>916</v>
      </c>
      <c r="I19" s="245" t="s">
        <v>1026</v>
      </c>
      <c r="J19" s="249">
        <v>5300</v>
      </c>
      <c r="K19" s="53"/>
      <c r="N19" s="54" t="s">
        <v>94</v>
      </c>
      <c r="O19" s="55"/>
    </row>
    <row r="20" spans="1:16" s="54" customFormat="1" ht="15.75" customHeight="1" x14ac:dyDescent="0.25">
      <c r="A20" s="252">
        <v>13</v>
      </c>
      <c r="B20" s="253">
        <v>28525</v>
      </c>
      <c r="C20" s="247" t="s">
        <v>882</v>
      </c>
      <c r="D20" s="247" t="s">
        <v>853</v>
      </c>
      <c r="E20" s="246" t="s">
        <v>855</v>
      </c>
      <c r="F20" s="241" t="s">
        <v>152</v>
      </c>
      <c r="G20" s="241" t="s">
        <v>0</v>
      </c>
      <c r="H20" s="241" t="s">
        <v>153</v>
      </c>
      <c r="I20" s="245">
        <v>199</v>
      </c>
      <c r="J20" s="249">
        <v>20000</v>
      </c>
      <c r="K20" s="53">
        <f>(J20/1.12)*0.05</f>
        <v>892.85714285714278</v>
      </c>
      <c r="L20" s="54" t="s">
        <v>590</v>
      </c>
      <c r="N20" s="54" t="s">
        <v>94</v>
      </c>
      <c r="O20" s="254" t="s">
        <v>104</v>
      </c>
    </row>
    <row r="21" spans="1:16" s="54" customFormat="1" ht="15.75" customHeight="1" x14ac:dyDescent="0.25">
      <c r="A21" s="252">
        <v>14</v>
      </c>
      <c r="B21" s="253">
        <v>18094031</v>
      </c>
      <c r="C21" s="247" t="s">
        <v>881</v>
      </c>
      <c r="D21" s="247" t="s">
        <v>853</v>
      </c>
      <c r="E21" s="246" t="s">
        <v>855</v>
      </c>
      <c r="F21" s="241" t="s">
        <v>51</v>
      </c>
      <c r="G21" s="241" t="s">
        <v>0</v>
      </c>
      <c r="H21" s="241" t="s">
        <v>83</v>
      </c>
      <c r="I21" s="245" t="s">
        <v>1010</v>
      </c>
      <c r="J21" s="249">
        <v>10000</v>
      </c>
      <c r="K21" s="53"/>
      <c r="N21" s="54" t="s">
        <v>101</v>
      </c>
      <c r="O21" s="254">
        <v>43124</v>
      </c>
    </row>
    <row r="22" spans="1:16" s="54" customFormat="1" ht="15.75" customHeight="1" x14ac:dyDescent="0.25">
      <c r="A22" s="252">
        <v>15</v>
      </c>
      <c r="B22" s="253">
        <v>84385936</v>
      </c>
      <c r="C22" s="247" t="s">
        <v>880</v>
      </c>
      <c r="D22" s="247" t="s">
        <v>853</v>
      </c>
      <c r="E22" s="246" t="s">
        <v>855</v>
      </c>
      <c r="F22" s="241" t="s">
        <v>161</v>
      </c>
      <c r="G22" s="241" t="s">
        <v>0</v>
      </c>
      <c r="H22" s="241" t="s">
        <v>162</v>
      </c>
      <c r="I22" s="245" t="s">
        <v>991</v>
      </c>
      <c r="J22" s="255">
        <v>5000</v>
      </c>
      <c r="K22" s="53"/>
      <c r="N22" s="54" t="s">
        <v>101</v>
      </c>
      <c r="O22" s="254">
        <v>42837</v>
      </c>
    </row>
    <row r="23" spans="1:16" s="54" customFormat="1" ht="15.75" customHeight="1" x14ac:dyDescent="0.25">
      <c r="A23" s="252">
        <v>16</v>
      </c>
      <c r="B23" s="253" t="s">
        <v>304</v>
      </c>
      <c r="C23" s="247" t="s">
        <v>883</v>
      </c>
      <c r="D23" s="247" t="s">
        <v>853</v>
      </c>
      <c r="E23" s="246" t="s">
        <v>855</v>
      </c>
      <c r="F23" s="241" t="s">
        <v>303</v>
      </c>
      <c r="G23" s="241" t="s">
        <v>0</v>
      </c>
      <c r="H23" s="241" t="s">
        <v>305</v>
      </c>
      <c r="I23" s="245" t="s">
        <v>636</v>
      </c>
      <c r="J23" s="255">
        <v>15000</v>
      </c>
      <c r="K23" s="53"/>
      <c r="N23" s="54" t="s">
        <v>101</v>
      </c>
      <c r="O23" s="254"/>
    </row>
    <row r="24" spans="1:16" s="54" customFormat="1" ht="15.75" customHeight="1" x14ac:dyDescent="0.25">
      <c r="A24" s="252">
        <v>17</v>
      </c>
      <c r="B24" s="250">
        <v>18550665</v>
      </c>
      <c r="C24" s="247" t="s">
        <v>884</v>
      </c>
      <c r="D24" s="247" t="s">
        <v>853</v>
      </c>
      <c r="E24" s="246" t="s">
        <v>855</v>
      </c>
      <c r="F24" s="243" t="s">
        <v>125</v>
      </c>
      <c r="G24" s="241" t="s">
        <v>34</v>
      </c>
      <c r="H24" s="241" t="s">
        <v>73</v>
      </c>
      <c r="I24" s="245" t="s">
        <v>975</v>
      </c>
      <c r="J24" s="249">
        <v>6000</v>
      </c>
      <c r="K24" s="53"/>
      <c r="N24" s="54" t="s">
        <v>101</v>
      </c>
      <c r="O24" s="55">
        <v>43351</v>
      </c>
    </row>
    <row r="25" spans="1:16" s="54" customFormat="1" ht="15.75" customHeight="1" x14ac:dyDescent="0.25">
      <c r="A25" s="252">
        <v>18</v>
      </c>
      <c r="B25" s="250">
        <v>23234741</v>
      </c>
      <c r="C25" s="247" t="s">
        <v>885</v>
      </c>
      <c r="D25" s="247" t="s">
        <v>853</v>
      </c>
      <c r="E25" s="246" t="s">
        <v>855</v>
      </c>
      <c r="F25" s="242" t="s">
        <v>68</v>
      </c>
      <c r="G25" s="258" t="s">
        <v>34</v>
      </c>
      <c r="H25" s="241" t="s">
        <v>137</v>
      </c>
      <c r="I25" s="245" t="s">
        <v>576</v>
      </c>
      <c r="J25" s="249">
        <v>9500</v>
      </c>
      <c r="K25" s="53"/>
      <c r="N25" s="54" t="s">
        <v>101</v>
      </c>
      <c r="O25" s="254" t="s">
        <v>104</v>
      </c>
      <c r="P25" s="54" t="s">
        <v>123</v>
      </c>
    </row>
    <row r="26" spans="1:16" s="54" customFormat="1" ht="15.75" customHeight="1" x14ac:dyDescent="0.25">
      <c r="A26" s="252">
        <v>19</v>
      </c>
      <c r="B26" s="253">
        <v>63181045</v>
      </c>
      <c r="C26" s="247" t="s">
        <v>886</v>
      </c>
      <c r="D26" s="247" t="s">
        <v>853</v>
      </c>
      <c r="E26" s="246" t="s">
        <v>855</v>
      </c>
      <c r="F26" s="241" t="s">
        <v>135</v>
      </c>
      <c r="G26" s="241" t="s">
        <v>206</v>
      </c>
      <c r="H26" s="241" t="s">
        <v>136</v>
      </c>
      <c r="I26" s="245" t="s">
        <v>961</v>
      </c>
      <c r="J26" s="249">
        <v>10000</v>
      </c>
      <c r="K26" s="53"/>
      <c r="N26" s="54" t="s">
        <v>101</v>
      </c>
      <c r="O26" s="170" t="s">
        <v>104</v>
      </c>
    </row>
    <row r="27" spans="1:16" s="54" customFormat="1" ht="15.75" customHeight="1" x14ac:dyDescent="0.25">
      <c r="A27" s="252">
        <v>20</v>
      </c>
      <c r="B27" s="253">
        <v>68674511</v>
      </c>
      <c r="C27" s="247" t="s">
        <v>887</v>
      </c>
      <c r="D27" s="247" t="s">
        <v>853</v>
      </c>
      <c r="E27" s="246" t="s">
        <v>855</v>
      </c>
      <c r="F27" s="241" t="s">
        <v>164</v>
      </c>
      <c r="G27" s="241" t="s">
        <v>206</v>
      </c>
      <c r="H27" s="241" t="s">
        <v>165</v>
      </c>
      <c r="I27" s="245" t="s">
        <v>605</v>
      </c>
      <c r="J27" s="249">
        <v>3800</v>
      </c>
      <c r="K27" s="53"/>
      <c r="N27" s="54" t="s">
        <v>101</v>
      </c>
      <c r="O27" s="55">
        <v>43372</v>
      </c>
    </row>
    <row r="28" spans="1:16" s="54" customFormat="1" ht="15.75" customHeight="1" x14ac:dyDescent="0.25">
      <c r="A28" s="252">
        <v>21</v>
      </c>
      <c r="B28" s="250">
        <v>11913444</v>
      </c>
      <c r="C28" s="247" t="s">
        <v>879</v>
      </c>
      <c r="D28" s="247" t="s">
        <v>853</v>
      </c>
      <c r="E28" s="246" t="s">
        <v>855</v>
      </c>
      <c r="F28" s="242" t="s">
        <v>203</v>
      </c>
      <c r="G28" s="258" t="s">
        <v>44</v>
      </c>
      <c r="H28" s="241" t="s">
        <v>63</v>
      </c>
      <c r="I28" s="245" t="s">
        <v>1009</v>
      </c>
      <c r="J28" s="249">
        <v>8500</v>
      </c>
      <c r="K28" s="53"/>
      <c r="N28" s="54" t="s">
        <v>101</v>
      </c>
      <c r="O28" s="55" t="s">
        <v>104</v>
      </c>
    </row>
    <row r="29" spans="1:16" s="54" customFormat="1" ht="16.5" x14ac:dyDescent="0.25">
      <c r="A29" s="252">
        <v>22</v>
      </c>
      <c r="B29" s="253">
        <v>89733983</v>
      </c>
      <c r="C29" s="246" t="s">
        <v>890</v>
      </c>
      <c r="D29" s="247" t="s">
        <v>854</v>
      </c>
      <c r="E29" s="246" t="s">
        <v>855</v>
      </c>
      <c r="F29" s="242" t="s">
        <v>394</v>
      </c>
      <c r="G29" s="241" t="s">
        <v>35</v>
      </c>
      <c r="H29" s="242" t="s">
        <v>395</v>
      </c>
      <c r="I29" s="245" t="s">
        <v>996</v>
      </c>
      <c r="J29" s="249">
        <v>5500</v>
      </c>
      <c r="K29" s="53"/>
      <c r="N29" s="54" t="s">
        <v>101</v>
      </c>
      <c r="O29" s="55">
        <v>43284</v>
      </c>
    </row>
    <row r="30" spans="1:16" s="54" customFormat="1" ht="15.75" customHeight="1" x14ac:dyDescent="0.25">
      <c r="A30" s="252">
        <v>23</v>
      </c>
      <c r="B30" s="250">
        <v>25192914</v>
      </c>
      <c r="C30" s="247" t="s">
        <v>957</v>
      </c>
      <c r="D30" s="247" t="s">
        <v>952</v>
      </c>
      <c r="E30" s="246" t="s">
        <v>939</v>
      </c>
      <c r="F30" s="241" t="s">
        <v>389</v>
      </c>
      <c r="G30" s="241" t="s">
        <v>0</v>
      </c>
      <c r="H30" s="241" t="s">
        <v>391</v>
      </c>
      <c r="I30" s="245" t="s">
        <v>421</v>
      </c>
      <c r="J30" s="249">
        <v>5500</v>
      </c>
      <c r="K30" s="53"/>
      <c r="N30" s="54" t="s">
        <v>101</v>
      </c>
      <c r="O30" s="55">
        <v>42889</v>
      </c>
    </row>
    <row r="31" spans="1:16" s="54" customFormat="1" ht="15.75" customHeight="1" x14ac:dyDescent="0.25">
      <c r="A31" s="252">
        <v>24</v>
      </c>
      <c r="B31" s="250">
        <v>49160141</v>
      </c>
      <c r="C31" s="247" t="s">
        <v>878</v>
      </c>
      <c r="D31" s="247" t="s">
        <v>854</v>
      </c>
      <c r="E31" s="246" t="s">
        <v>855</v>
      </c>
      <c r="F31" s="241" t="s">
        <v>397</v>
      </c>
      <c r="G31" s="241" t="s">
        <v>0</v>
      </c>
      <c r="H31" s="241" t="s">
        <v>398</v>
      </c>
      <c r="I31" s="245" t="s">
        <v>1025</v>
      </c>
      <c r="J31" s="249">
        <v>8000</v>
      </c>
      <c r="K31" s="53"/>
      <c r="N31" s="54" t="s">
        <v>101</v>
      </c>
      <c r="O31" s="55">
        <v>42927</v>
      </c>
    </row>
    <row r="32" spans="1:16" s="54" customFormat="1" ht="15.75" customHeight="1" x14ac:dyDescent="0.25">
      <c r="A32" s="252">
        <v>25</v>
      </c>
      <c r="B32" s="250">
        <v>79392008</v>
      </c>
      <c r="C32" s="247" t="s">
        <v>898</v>
      </c>
      <c r="D32" s="247" t="s">
        <v>854</v>
      </c>
      <c r="E32" s="246" t="s">
        <v>855</v>
      </c>
      <c r="F32" s="241" t="s">
        <v>381</v>
      </c>
      <c r="G32" s="241" t="s">
        <v>10</v>
      </c>
      <c r="H32" s="241" t="s">
        <v>382</v>
      </c>
      <c r="I32" s="245" t="s">
        <v>601</v>
      </c>
      <c r="J32" s="249">
        <v>5000</v>
      </c>
      <c r="K32" s="53"/>
      <c r="N32" s="54" t="s">
        <v>101</v>
      </c>
      <c r="O32" s="55">
        <v>42955</v>
      </c>
    </row>
    <row r="33" spans="1:86" s="54" customFormat="1" ht="15.75" customHeight="1" x14ac:dyDescent="0.25">
      <c r="A33" s="252">
        <v>26</v>
      </c>
      <c r="B33" s="250">
        <v>7334060</v>
      </c>
      <c r="C33" s="247" t="s">
        <v>901</v>
      </c>
      <c r="D33" s="247" t="s">
        <v>854</v>
      </c>
      <c r="E33" s="246" t="s">
        <v>855</v>
      </c>
      <c r="F33" s="241" t="s">
        <v>384</v>
      </c>
      <c r="G33" s="241" t="s">
        <v>53</v>
      </c>
      <c r="H33" s="241" t="s">
        <v>385</v>
      </c>
      <c r="I33" s="245" t="s">
        <v>992</v>
      </c>
      <c r="J33" s="249">
        <v>4000</v>
      </c>
      <c r="K33" s="53"/>
      <c r="N33" s="54" t="s">
        <v>101</v>
      </c>
      <c r="O33" s="55">
        <v>42984</v>
      </c>
    </row>
    <row r="34" spans="1:86" s="54" customFormat="1" ht="15.75" customHeight="1" x14ac:dyDescent="0.25">
      <c r="A34" s="252">
        <v>27</v>
      </c>
      <c r="B34" s="250">
        <v>27484734</v>
      </c>
      <c r="C34" s="247" t="s">
        <v>904</v>
      </c>
      <c r="D34" s="247" t="s">
        <v>854</v>
      </c>
      <c r="E34" s="246" t="s">
        <v>855</v>
      </c>
      <c r="F34" s="241" t="s">
        <v>388</v>
      </c>
      <c r="G34" s="241" t="s">
        <v>53</v>
      </c>
      <c r="H34" s="241" t="s">
        <v>19</v>
      </c>
      <c r="I34" s="245" t="s">
        <v>420</v>
      </c>
      <c r="J34" s="249">
        <v>3500</v>
      </c>
      <c r="K34" s="53"/>
      <c r="N34" s="54" t="s">
        <v>101</v>
      </c>
      <c r="O34" s="55">
        <v>42985</v>
      </c>
    </row>
    <row r="35" spans="1:86" s="54" customFormat="1" ht="15.75" customHeight="1" x14ac:dyDescent="0.25">
      <c r="A35" s="252">
        <v>28</v>
      </c>
      <c r="B35" s="250">
        <v>12438510</v>
      </c>
      <c r="C35" s="247" t="s">
        <v>845</v>
      </c>
      <c r="D35" s="247" t="s">
        <v>853</v>
      </c>
      <c r="E35" s="246" t="s">
        <v>855</v>
      </c>
      <c r="F35" s="241" t="s">
        <v>846</v>
      </c>
      <c r="G35" s="258" t="s">
        <v>847</v>
      </c>
      <c r="H35" s="241" t="s">
        <v>118</v>
      </c>
      <c r="I35" s="245" t="s">
        <v>656</v>
      </c>
      <c r="J35" s="249">
        <v>12000</v>
      </c>
      <c r="K35" s="53"/>
      <c r="N35" s="54" t="s">
        <v>101</v>
      </c>
      <c r="O35" s="55"/>
    </row>
    <row r="36" spans="1:86" s="274" customFormat="1" ht="15.75" customHeight="1" x14ac:dyDescent="0.25">
      <c r="A36" s="252">
        <v>29</v>
      </c>
      <c r="B36" s="250">
        <v>62841734</v>
      </c>
      <c r="C36" s="247" t="s">
        <v>921</v>
      </c>
      <c r="D36" s="247" t="s">
        <v>913</v>
      </c>
      <c r="E36" s="246" t="s">
        <v>923</v>
      </c>
      <c r="F36" s="243" t="s">
        <v>922</v>
      </c>
      <c r="G36" s="256" t="s">
        <v>847</v>
      </c>
      <c r="H36" s="243" t="s">
        <v>118</v>
      </c>
      <c r="I36" s="245" t="s">
        <v>1011</v>
      </c>
      <c r="J36" s="249">
        <v>10000</v>
      </c>
      <c r="K36" s="272"/>
      <c r="L36" s="224"/>
      <c r="M36" s="224"/>
      <c r="N36" s="224" t="s">
        <v>94</v>
      </c>
      <c r="O36" s="273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</row>
    <row r="37" spans="1:86" s="54" customFormat="1" ht="16.5" customHeight="1" x14ac:dyDescent="0.25">
      <c r="A37" s="252">
        <v>30</v>
      </c>
      <c r="B37" s="250">
        <v>40848558</v>
      </c>
      <c r="C37" s="246" t="s">
        <v>1036</v>
      </c>
      <c r="D37" s="247" t="s">
        <v>1037</v>
      </c>
      <c r="E37" s="246" t="s">
        <v>1038</v>
      </c>
      <c r="F37" s="241" t="s">
        <v>40</v>
      </c>
      <c r="G37" s="241" t="s">
        <v>53</v>
      </c>
      <c r="H37" s="241" t="s">
        <v>13</v>
      </c>
      <c r="I37" s="245" t="s">
        <v>577</v>
      </c>
      <c r="J37" s="249">
        <v>4000</v>
      </c>
      <c r="K37" s="53"/>
      <c r="N37" s="54" t="s">
        <v>101</v>
      </c>
      <c r="O37" s="170" t="s">
        <v>104</v>
      </c>
    </row>
    <row r="38" spans="1:86" s="54" customFormat="1" ht="15.75" customHeight="1" x14ac:dyDescent="0.25">
      <c r="A38" s="252">
        <v>31</v>
      </c>
      <c r="B38" s="250">
        <v>45040680</v>
      </c>
      <c r="C38" s="247" t="s">
        <v>823</v>
      </c>
      <c r="D38" s="247" t="s">
        <v>854</v>
      </c>
      <c r="E38" s="246" t="s">
        <v>855</v>
      </c>
      <c r="F38" s="241" t="s">
        <v>287</v>
      </c>
      <c r="G38" s="242" t="s">
        <v>21</v>
      </c>
      <c r="H38" s="242" t="s">
        <v>73</v>
      </c>
      <c r="I38" s="245" t="s">
        <v>991</v>
      </c>
      <c r="J38" s="249">
        <v>3800</v>
      </c>
      <c r="K38" s="53"/>
      <c r="N38" s="54" t="s">
        <v>101</v>
      </c>
      <c r="O38" s="55">
        <v>42840</v>
      </c>
    </row>
    <row r="39" spans="1:86" s="54" customFormat="1" ht="15.75" customHeight="1" x14ac:dyDescent="0.25">
      <c r="A39" s="252">
        <v>32</v>
      </c>
      <c r="B39" s="250">
        <v>26878380</v>
      </c>
      <c r="C39" s="247" t="s">
        <v>833</v>
      </c>
      <c r="D39" s="247" t="s">
        <v>853</v>
      </c>
      <c r="E39" s="246" t="s">
        <v>855</v>
      </c>
      <c r="F39" s="241" t="s">
        <v>322</v>
      </c>
      <c r="G39" s="241" t="s">
        <v>908</v>
      </c>
      <c r="H39" s="241" t="s">
        <v>295</v>
      </c>
      <c r="I39" s="245" t="s">
        <v>980</v>
      </c>
      <c r="J39" s="249">
        <v>9000</v>
      </c>
      <c r="K39" s="53">
        <f>(J39/1.12)*0.05</f>
        <v>401.78571428571428</v>
      </c>
      <c r="N39" s="54" t="s">
        <v>94</v>
      </c>
      <c r="O39" s="170" t="s">
        <v>104</v>
      </c>
      <c r="P39" s="54" t="s">
        <v>123</v>
      </c>
    </row>
    <row r="40" spans="1:86" s="54" customFormat="1" ht="15.75" customHeight="1" x14ac:dyDescent="0.25">
      <c r="A40" s="252">
        <v>33</v>
      </c>
      <c r="B40" s="286">
        <v>43171427</v>
      </c>
      <c r="C40" s="287" t="s">
        <v>834</v>
      </c>
      <c r="D40" s="287" t="s">
        <v>853</v>
      </c>
      <c r="E40" s="288" t="s">
        <v>855</v>
      </c>
      <c r="F40" s="271" t="s">
        <v>403</v>
      </c>
      <c r="G40" s="271" t="s">
        <v>908</v>
      </c>
      <c r="H40" s="271" t="s">
        <v>295</v>
      </c>
      <c r="I40" s="245" t="s">
        <v>605</v>
      </c>
      <c r="J40" s="263">
        <v>9000</v>
      </c>
      <c r="K40" s="53"/>
      <c r="N40" s="54" t="s">
        <v>101</v>
      </c>
      <c r="O40" s="55">
        <v>43385</v>
      </c>
    </row>
    <row r="41" spans="1:86" s="54" customFormat="1" ht="15.75" customHeight="1" x14ac:dyDescent="0.25">
      <c r="A41" s="252">
        <v>34</v>
      </c>
      <c r="B41" s="250">
        <v>44779321</v>
      </c>
      <c r="C41" s="247" t="s">
        <v>934</v>
      </c>
      <c r="D41" s="247" t="s">
        <v>941</v>
      </c>
      <c r="E41" s="246" t="s">
        <v>935</v>
      </c>
      <c r="F41" s="241" t="s">
        <v>933</v>
      </c>
      <c r="G41" s="241" t="s">
        <v>0</v>
      </c>
      <c r="H41" s="241" t="s">
        <v>73</v>
      </c>
      <c r="I41" s="245" t="s">
        <v>1027</v>
      </c>
      <c r="J41" s="263">
        <v>4000</v>
      </c>
      <c r="K41" s="53"/>
      <c r="O41" s="55"/>
    </row>
    <row r="42" spans="1:86" s="54" customFormat="1" ht="15.75" customHeight="1" x14ac:dyDescent="0.25">
      <c r="A42" s="252">
        <v>35</v>
      </c>
      <c r="B42" s="250">
        <v>38897679</v>
      </c>
      <c r="C42" s="247" t="s">
        <v>925</v>
      </c>
      <c r="D42" s="247" t="s">
        <v>926</v>
      </c>
      <c r="E42" s="246" t="s">
        <v>928</v>
      </c>
      <c r="F42" s="241" t="s">
        <v>927</v>
      </c>
      <c r="G42" s="241" t="s">
        <v>11</v>
      </c>
      <c r="H42" s="241" t="s">
        <v>118</v>
      </c>
      <c r="I42" s="246" t="s">
        <v>961</v>
      </c>
      <c r="J42" s="249">
        <v>9000</v>
      </c>
      <c r="K42" s="53"/>
      <c r="N42" s="54" t="s">
        <v>101</v>
      </c>
      <c r="O42" s="55">
        <v>42994</v>
      </c>
    </row>
    <row r="43" spans="1:86" s="54" customFormat="1" ht="15" customHeight="1" x14ac:dyDescent="0.25">
      <c r="A43" s="252">
        <v>36</v>
      </c>
      <c r="B43" s="250">
        <v>65879279</v>
      </c>
      <c r="C43" s="247" t="s">
        <v>836</v>
      </c>
      <c r="D43" s="247" t="s">
        <v>854</v>
      </c>
      <c r="E43" s="246" t="s">
        <v>855</v>
      </c>
      <c r="F43" s="241" t="s">
        <v>434</v>
      </c>
      <c r="G43" s="241" t="s">
        <v>909</v>
      </c>
      <c r="H43" s="241" t="s">
        <v>573</v>
      </c>
      <c r="I43" s="246" t="s">
        <v>642</v>
      </c>
      <c r="J43" s="249">
        <v>7112.9</v>
      </c>
      <c r="K43" s="53"/>
      <c r="N43" s="54" t="s">
        <v>101</v>
      </c>
      <c r="O43" s="55">
        <v>43000</v>
      </c>
      <c r="P43" s="54" t="s">
        <v>123</v>
      </c>
    </row>
    <row r="44" spans="1:86" s="54" customFormat="1" ht="15.75" customHeight="1" x14ac:dyDescent="0.25">
      <c r="A44" s="252">
        <v>37</v>
      </c>
      <c r="B44" s="250">
        <v>36678902</v>
      </c>
      <c r="C44" s="247" t="s">
        <v>1030</v>
      </c>
      <c r="D44" s="247" t="s">
        <v>1034</v>
      </c>
      <c r="E44" s="246" t="s">
        <v>1031</v>
      </c>
      <c r="F44" s="241" t="s">
        <v>1029</v>
      </c>
      <c r="G44" s="241" t="s">
        <v>1032</v>
      </c>
      <c r="H44" s="241" t="s">
        <v>1035</v>
      </c>
      <c r="I44" s="245" t="s">
        <v>1033</v>
      </c>
      <c r="J44" s="290">
        <v>7741.94</v>
      </c>
      <c r="K44" s="53"/>
      <c r="O44" s="55"/>
    </row>
    <row r="45" spans="1:86" s="54" customFormat="1" ht="16.5" customHeight="1" x14ac:dyDescent="0.25">
      <c r="A45" s="252">
        <v>38</v>
      </c>
      <c r="B45" s="277">
        <v>7090730</v>
      </c>
      <c r="C45" s="278" t="s">
        <v>956</v>
      </c>
      <c r="D45" s="278" t="s">
        <v>941</v>
      </c>
      <c r="E45" s="279" t="s">
        <v>935</v>
      </c>
      <c r="F45" s="280" t="s">
        <v>945</v>
      </c>
      <c r="G45" s="281" t="s">
        <v>946</v>
      </c>
      <c r="H45" s="280" t="s">
        <v>118</v>
      </c>
      <c r="I45" s="282" t="s">
        <v>410</v>
      </c>
      <c r="J45" s="265">
        <v>13000</v>
      </c>
      <c r="K45" s="53"/>
      <c r="O45" s="55"/>
    </row>
    <row r="46" spans="1:86" s="54" customFormat="1" ht="15.75" customHeight="1" x14ac:dyDescent="0.25">
      <c r="A46" s="252">
        <v>39</v>
      </c>
      <c r="B46" s="250">
        <v>62775103</v>
      </c>
      <c r="C46" s="247" t="s">
        <v>938</v>
      </c>
      <c r="D46" s="247" t="s">
        <v>952</v>
      </c>
      <c r="E46" s="246" t="s">
        <v>939</v>
      </c>
      <c r="F46" s="241" t="s">
        <v>936</v>
      </c>
      <c r="G46" s="241" t="s">
        <v>937</v>
      </c>
      <c r="H46" s="241" t="s">
        <v>379</v>
      </c>
      <c r="I46" s="245" t="s">
        <v>978</v>
      </c>
      <c r="J46" s="263">
        <v>5300</v>
      </c>
      <c r="K46" s="53"/>
      <c r="O46" s="55"/>
    </row>
    <row r="47" spans="1:86" s="54" customFormat="1" ht="15.75" customHeight="1" x14ac:dyDescent="0.25">
      <c r="A47" s="252">
        <v>40</v>
      </c>
      <c r="B47" s="268">
        <v>916471</v>
      </c>
      <c r="C47" s="268" t="s">
        <v>929</v>
      </c>
      <c r="D47" s="269">
        <v>42762</v>
      </c>
      <c r="E47" s="268" t="s">
        <v>930</v>
      </c>
      <c r="F47" s="268" t="s">
        <v>932</v>
      </c>
      <c r="G47" s="268" t="s">
        <v>931</v>
      </c>
      <c r="H47" s="268" t="s">
        <v>357</v>
      </c>
      <c r="I47" s="245" t="s">
        <v>990</v>
      </c>
      <c r="J47" s="263">
        <v>16000</v>
      </c>
      <c r="K47" s="53"/>
      <c r="O47" s="55"/>
    </row>
    <row r="48" spans="1:86" s="237" customFormat="1" ht="15.75" customHeight="1" thickBot="1" x14ac:dyDescent="0.3">
      <c r="A48" s="179"/>
      <c r="B48" s="180"/>
      <c r="C48" s="181"/>
      <c r="D48" s="181"/>
      <c r="E48" s="181"/>
      <c r="F48" s="233"/>
      <c r="G48" s="181"/>
      <c r="H48" s="337"/>
      <c r="I48" s="338"/>
      <c r="J48" s="182">
        <f>SUM(J8:J47)</f>
        <v>301554.83999999997</v>
      </c>
      <c r="K48" s="236"/>
      <c r="O48" s="238"/>
    </row>
    <row r="49" spans="1:22" ht="15.75" customHeight="1" thickBot="1" x14ac:dyDescent="0.3">
      <c r="A49" s="179"/>
      <c r="B49" s="180"/>
      <c r="C49" s="183"/>
      <c r="D49" s="183"/>
      <c r="E49" s="184"/>
      <c r="F49" s="184"/>
      <c r="G49" s="184"/>
      <c r="H49" s="327" t="s">
        <v>145</v>
      </c>
      <c r="I49" s="328"/>
      <c r="J49" s="182">
        <f>J48</f>
        <v>301554.83999999997</v>
      </c>
      <c r="K49" s="49"/>
      <c r="L49" s="25"/>
      <c r="N49" s="25"/>
    </row>
    <row r="50" spans="1:22" ht="17.25" customHeight="1" x14ac:dyDescent="0.25">
      <c r="A50" s="40"/>
      <c r="B50" s="10"/>
      <c r="C50" s="13"/>
      <c r="D50" s="13"/>
      <c r="E50" s="14"/>
      <c r="F50" s="14"/>
      <c r="G50" s="14"/>
      <c r="H50" s="168"/>
      <c r="I50" s="168"/>
      <c r="J50" s="169"/>
      <c r="K50" s="49"/>
      <c r="L50" s="25"/>
    </row>
    <row r="51" spans="1:22" ht="17.25" customHeight="1" x14ac:dyDescent="0.25">
      <c r="A51" s="40"/>
      <c r="B51" s="10"/>
      <c r="C51" s="13"/>
      <c r="D51" s="13"/>
      <c r="E51" s="14"/>
      <c r="F51" s="14"/>
      <c r="G51" s="14"/>
      <c r="H51" s="15"/>
      <c r="I51" s="15"/>
      <c r="J51" s="163"/>
      <c r="K51" s="49"/>
      <c r="L51" s="25"/>
    </row>
    <row r="52" spans="1:22" ht="3.75" customHeight="1" x14ac:dyDescent="0.25">
      <c r="A52" s="40"/>
      <c r="B52" s="10"/>
      <c r="C52" s="13"/>
      <c r="D52" s="13"/>
      <c r="E52" s="14"/>
      <c r="F52" s="14"/>
      <c r="G52" s="14"/>
      <c r="H52" s="15"/>
      <c r="I52" s="15"/>
      <c r="J52" s="163"/>
      <c r="K52" s="49"/>
      <c r="L52" s="25"/>
    </row>
    <row r="53" spans="1:22" ht="3.75" customHeight="1" x14ac:dyDescent="0.25">
      <c r="A53" s="40"/>
      <c r="B53" s="10"/>
      <c r="C53" s="13"/>
      <c r="D53" s="13"/>
      <c r="E53" s="14"/>
      <c r="F53" s="14"/>
      <c r="G53" s="14"/>
      <c r="H53" s="15"/>
      <c r="I53" s="15"/>
      <c r="J53" s="163"/>
      <c r="K53" s="49"/>
      <c r="L53" s="25"/>
    </row>
    <row r="54" spans="1:22" ht="3" customHeight="1" x14ac:dyDescent="0.25">
      <c r="A54" s="40"/>
      <c r="B54" s="10"/>
      <c r="C54" s="13"/>
      <c r="D54" s="13"/>
      <c r="E54" s="14"/>
      <c r="F54" s="14"/>
      <c r="G54" s="14"/>
      <c r="H54" s="15"/>
      <c r="I54" s="15"/>
      <c r="J54" s="163"/>
      <c r="K54" s="49"/>
      <c r="L54" s="25"/>
    </row>
    <row r="55" spans="1:22" ht="3.75" hidden="1" customHeight="1" x14ac:dyDescent="0.25">
      <c r="A55" s="40"/>
      <c r="B55" s="10"/>
      <c r="C55" s="13"/>
      <c r="D55" s="13"/>
      <c r="E55" s="14"/>
      <c r="F55" s="14"/>
      <c r="G55" s="14"/>
      <c r="H55" s="15"/>
      <c r="I55" s="15"/>
      <c r="J55" s="163"/>
      <c r="K55" s="49"/>
      <c r="L55" s="25"/>
    </row>
    <row r="56" spans="1:22" ht="3.75" hidden="1" customHeight="1" x14ac:dyDescent="0.25">
      <c r="A56" s="40"/>
      <c r="B56" s="10"/>
      <c r="C56" s="13"/>
      <c r="D56" s="13"/>
      <c r="E56" s="14"/>
      <c r="F56" s="14"/>
      <c r="G56" s="14"/>
      <c r="H56" s="15"/>
      <c r="I56" s="15"/>
      <c r="J56" s="163"/>
      <c r="K56" s="49"/>
      <c r="L56" s="25"/>
    </row>
    <row r="57" spans="1:22" ht="3.75" hidden="1" customHeight="1" x14ac:dyDescent="0.25">
      <c r="A57" s="40"/>
      <c r="B57" s="10"/>
      <c r="C57" s="13"/>
      <c r="D57" s="13"/>
      <c r="E57" s="14"/>
      <c r="F57" s="14"/>
      <c r="G57" s="14"/>
      <c r="H57" s="15"/>
      <c r="I57" s="15"/>
      <c r="J57" s="163"/>
      <c r="K57" s="49"/>
      <c r="L57" s="25"/>
    </row>
    <row r="58" spans="1:22" ht="3.75" hidden="1" customHeight="1" x14ac:dyDescent="0.25">
      <c r="A58" s="343" t="s">
        <v>74</v>
      </c>
      <c r="B58" s="343"/>
      <c r="C58" s="343"/>
      <c r="D58" s="343"/>
      <c r="E58" s="343"/>
      <c r="F58" s="343"/>
      <c r="G58" s="343"/>
      <c r="H58" s="343"/>
      <c r="I58" s="343"/>
      <c r="J58" s="343"/>
      <c r="K58" s="49"/>
      <c r="L58" s="25"/>
    </row>
    <row r="59" spans="1:22" ht="35.25" customHeight="1" x14ac:dyDescent="0.25">
      <c r="A59" s="344" t="s">
        <v>143</v>
      </c>
      <c r="B59" s="344"/>
      <c r="C59" s="344"/>
      <c r="D59" s="344"/>
      <c r="E59" s="344"/>
      <c r="F59" s="344"/>
      <c r="G59" s="344"/>
      <c r="H59" s="344"/>
      <c r="I59" s="344"/>
      <c r="J59" s="344"/>
      <c r="K59" s="51"/>
      <c r="L59" s="25"/>
      <c r="N59" s="4"/>
      <c r="O59" s="36"/>
      <c r="P59" s="4"/>
      <c r="Q59" s="4"/>
      <c r="R59" s="4"/>
      <c r="S59" s="4"/>
      <c r="T59" s="4"/>
      <c r="U59" s="4"/>
      <c r="V59" s="4"/>
    </row>
    <row r="60" spans="1:22" ht="49.5" customHeight="1" x14ac:dyDescent="0.25">
      <c r="A60" s="212"/>
      <c r="B60" s="212"/>
      <c r="C60" s="212"/>
      <c r="D60" s="212"/>
      <c r="E60" s="212"/>
      <c r="F60" s="228"/>
      <c r="G60" s="212"/>
      <c r="H60" s="212"/>
      <c r="I60" s="212"/>
      <c r="J60" s="212"/>
      <c r="K60" s="52"/>
      <c r="L60" s="25"/>
      <c r="N60" s="5"/>
      <c r="O60" s="37"/>
      <c r="P60" s="5"/>
      <c r="Q60" s="5"/>
      <c r="R60" s="5"/>
      <c r="S60" s="5"/>
      <c r="T60" s="5"/>
      <c r="U60" s="5"/>
      <c r="V60" s="5"/>
    </row>
    <row r="61" spans="1:22" s="54" customFormat="1" ht="30" customHeight="1" x14ac:dyDescent="0.25">
      <c r="A61" s="175" t="s">
        <v>1</v>
      </c>
      <c r="B61" s="176" t="s">
        <v>92</v>
      </c>
      <c r="C61" s="176" t="s">
        <v>2</v>
      </c>
      <c r="D61" s="177" t="s">
        <v>144</v>
      </c>
      <c r="E61" s="176" t="s">
        <v>3</v>
      </c>
      <c r="F61" s="232" t="s">
        <v>4</v>
      </c>
      <c r="G61" s="176" t="s">
        <v>5</v>
      </c>
      <c r="H61" s="176" t="s">
        <v>6</v>
      </c>
      <c r="I61" s="176" t="s">
        <v>93</v>
      </c>
      <c r="J61" s="178" t="s">
        <v>7</v>
      </c>
      <c r="K61" s="213"/>
      <c r="N61" s="214"/>
      <c r="O61" s="215"/>
      <c r="P61" s="214"/>
      <c r="Q61" s="214"/>
      <c r="R61" s="214"/>
      <c r="S61" s="214"/>
      <c r="T61" s="214"/>
      <c r="U61" s="214"/>
      <c r="V61" s="214"/>
    </row>
    <row r="62" spans="1:22" s="54" customFormat="1" ht="21.75" customHeight="1" x14ac:dyDescent="0.25">
      <c r="A62" s="252">
        <v>41</v>
      </c>
      <c r="B62" s="246" t="s">
        <v>96</v>
      </c>
      <c r="C62" s="246" t="s">
        <v>830</v>
      </c>
      <c r="D62" s="247" t="s">
        <v>854</v>
      </c>
      <c r="E62" s="246" t="s">
        <v>855</v>
      </c>
      <c r="F62" s="242" t="s">
        <v>87</v>
      </c>
      <c r="G62" s="241" t="s">
        <v>20</v>
      </c>
      <c r="H62" s="242" t="s">
        <v>13</v>
      </c>
      <c r="I62" s="248" t="s">
        <v>582</v>
      </c>
      <c r="J62" s="249">
        <v>3000</v>
      </c>
      <c r="K62" s="53"/>
      <c r="O62" s="54" t="s">
        <v>115</v>
      </c>
    </row>
    <row r="63" spans="1:22" s="54" customFormat="1" ht="16.5" x14ac:dyDescent="0.25">
      <c r="A63" s="252">
        <v>42</v>
      </c>
      <c r="B63" s="253">
        <v>90301242</v>
      </c>
      <c r="C63" s="246" t="s">
        <v>831</v>
      </c>
      <c r="D63" s="247" t="s">
        <v>854</v>
      </c>
      <c r="E63" s="246" t="s">
        <v>855</v>
      </c>
      <c r="F63" s="242" t="s">
        <v>122</v>
      </c>
      <c r="G63" s="241" t="s">
        <v>20</v>
      </c>
      <c r="H63" s="242" t="s">
        <v>13</v>
      </c>
      <c r="I63" s="248" t="s">
        <v>594</v>
      </c>
      <c r="J63" s="249">
        <v>3000</v>
      </c>
      <c r="K63" s="53"/>
      <c r="N63" s="54" t="s">
        <v>101</v>
      </c>
      <c r="O63" s="55">
        <v>43133</v>
      </c>
    </row>
    <row r="64" spans="1:22" s="54" customFormat="1" ht="15.75" customHeight="1" x14ac:dyDescent="0.25">
      <c r="A64" s="252">
        <v>43</v>
      </c>
      <c r="B64" s="253">
        <v>47433728</v>
      </c>
      <c r="C64" s="246" t="s">
        <v>828</v>
      </c>
      <c r="D64" s="247" t="s">
        <v>854</v>
      </c>
      <c r="E64" s="246" t="s">
        <v>855</v>
      </c>
      <c r="F64" s="242" t="s">
        <v>186</v>
      </c>
      <c r="G64" s="241" t="s">
        <v>20</v>
      </c>
      <c r="H64" s="242" t="s">
        <v>270</v>
      </c>
      <c r="I64" s="248" t="s">
        <v>645</v>
      </c>
      <c r="J64" s="249">
        <v>8000</v>
      </c>
      <c r="K64" s="53"/>
      <c r="N64" s="54" t="s">
        <v>101</v>
      </c>
      <c r="O64" s="55">
        <v>43316</v>
      </c>
    </row>
    <row r="65" spans="1:16" s="54" customFormat="1" ht="15.75" customHeight="1" x14ac:dyDescent="0.25">
      <c r="A65" s="252">
        <v>44</v>
      </c>
      <c r="B65" s="253">
        <v>77648064</v>
      </c>
      <c r="C65" s="246" t="s">
        <v>829</v>
      </c>
      <c r="D65" s="247" t="s">
        <v>854</v>
      </c>
      <c r="E65" s="246" t="s">
        <v>855</v>
      </c>
      <c r="F65" s="242" t="s">
        <v>347</v>
      </c>
      <c r="G65" s="241" t="s">
        <v>20</v>
      </c>
      <c r="H65" s="242" t="s">
        <v>348</v>
      </c>
      <c r="I65" s="248" t="s">
        <v>601</v>
      </c>
      <c r="J65" s="249">
        <v>4000</v>
      </c>
      <c r="K65" s="53"/>
      <c r="N65" s="54" t="s">
        <v>101</v>
      </c>
      <c r="O65" s="55">
        <v>43132</v>
      </c>
    </row>
    <row r="66" spans="1:16" s="54" customFormat="1" ht="15.75" customHeight="1" x14ac:dyDescent="0.25">
      <c r="A66" s="252">
        <v>45</v>
      </c>
      <c r="B66" s="253">
        <v>38484943</v>
      </c>
      <c r="C66" s="247" t="s">
        <v>827</v>
      </c>
      <c r="D66" s="247" t="s">
        <v>854</v>
      </c>
      <c r="E66" s="246" t="s">
        <v>855</v>
      </c>
      <c r="F66" s="258" t="s">
        <v>56</v>
      </c>
      <c r="G66" s="258" t="s">
        <v>20</v>
      </c>
      <c r="H66" s="258" t="s">
        <v>86</v>
      </c>
      <c r="I66" s="248" t="s">
        <v>1012</v>
      </c>
      <c r="J66" s="275">
        <v>9000</v>
      </c>
      <c r="K66" s="53"/>
      <c r="N66" s="54" t="s">
        <v>101</v>
      </c>
      <c r="O66" s="55">
        <v>42923</v>
      </c>
    </row>
    <row r="67" spans="1:16" ht="15.75" customHeight="1" thickBot="1" x14ac:dyDescent="0.3">
      <c r="A67" s="185"/>
      <c r="B67" s="185"/>
      <c r="C67" s="186"/>
      <c r="D67" s="186"/>
      <c r="E67" s="187"/>
      <c r="F67" s="187"/>
      <c r="G67" s="188"/>
      <c r="H67" s="337" t="s">
        <v>959</v>
      </c>
      <c r="I67" s="338"/>
      <c r="J67" s="189">
        <f>SUM(J62:J66)</f>
        <v>27000</v>
      </c>
      <c r="K67" s="50"/>
      <c r="N67" s="1" t="s">
        <v>101</v>
      </c>
      <c r="O67" s="2" t="s">
        <v>104</v>
      </c>
      <c r="P67" s="1" t="s">
        <v>123</v>
      </c>
    </row>
    <row r="68" spans="1:16" ht="16.5" x14ac:dyDescent="0.25">
      <c r="A68" s="190"/>
      <c r="B68" s="190"/>
      <c r="C68" s="191"/>
      <c r="D68" s="191"/>
      <c r="E68" s="192"/>
      <c r="F68" s="187"/>
      <c r="G68" s="193"/>
      <c r="H68" s="194"/>
      <c r="I68" s="194"/>
      <c r="J68" s="195"/>
      <c r="K68" s="49"/>
      <c r="L68" s="25"/>
    </row>
    <row r="69" spans="1:16" s="54" customFormat="1" ht="16.5" x14ac:dyDescent="0.25">
      <c r="A69" s="196"/>
      <c r="B69" s="197"/>
      <c r="C69" s="183"/>
      <c r="D69" s="183"/>
      <c r="E69" s="184"/>
      <c r="F69" s="184"/>
      <c r="G69" s="184"/>
      <c r="H69" s="198"/>
      <c r="I69" s="198"/>
      <c r="J69" s="173"/>
      <c r="K69" s="53"/>
      <c r="O69" s="170"/>
    </row>
    <row r="70" spans="1:16" s="54" customFormat="1" ht="18.75" customHeight="1" x14ac:dyDescent="0.25">
      <c r="A70" s="244">
        <v>46</v>
      </c>
      <c r="B70" s="250">
        <v>55111475</v>
      </c>
      <c r="C70" s="260" t="s">
        <v>857</v>
      </c>
      <c r="D70" s="247" t="s">
        <v>854</v>
      </c>
      <c r="E70" s="246" t="s">
        <v>855</v>
      </c>
      <c r="F70" s="242" t="s">
        <v>190</v>
      </c>
      <c r="G70" s="242" t="s">
        <v>27</v>
      </c>
      <c r="H70" s="242" t="s">
        <v>84</v>
      </c>
      <c r="I70" s="248" t="s">
        <v>1007</v>
      </c>
      <c r="J70" s="249">
        <v>5000</v>
      </c>
      <c r="K70" s="53"/>
      <c r="O70" s="170"/>
    </row>
    <row r="71" spans="1:16" s="54" customFormat="1" ht="16.5" x14ac:dyDescent="0.25">
      <c r="A71" s="244">
        <v>47</v>
      </c>
      <c r="B71" s="250">
        <v>41864050</v>
      </c>
      <c r="C71" s="247" t="s">
        <v>907</v>
      </c>
      <c r="D71" s="247" t="s">
        <v>854</v>
      </c>
      <c r="E71" s="246" t="s">
        <v>855</v>
      </c>
      <c r="F71" s="241" t="s">
        <v>30</v>
      </c>
      <c r="G71" s="242" t="s">
        <v>129</v>
      </c>
      <c r="H71" s="242" t="s">
        <v>13</v>
      </c>
      <c r="I71" s="248" t="s">
        <v>1028</v>
      </c>
      <c r="J71" s="249">
        <v>3387.1</v>
      </c>
      <c r="K71" s="53"/>
      <c r="L71" s="54">
        <f>3000*8</f>
        <v>24000</v>
      </c>
      <c r="N71" s="54" t="s">
        <v>101</v>
      </c>
      <c r="O71" s="170" t="s">
        <v>104</v>
      </c>
    </row>
    <row r="72" spans="1:16" s="54" customFormat="1" ht="15.75" customHeight="1" x14ac:dyDescent="0.25">
      <c r="A72" s="244">
        <v>48</v>
      </c>
      <c r="B72" s="245">
        <v>17640040</v>
      </c>
      <c r="C72" s="246" t="s">
        <v>858</v>
      </c>
      <c r="D72" s="247" t="s">
        <v>854</v>
      </c>
      <c r="E72" s="246" t="s">
        <v>855</v>
      </c>
      <c r="F72" s="289" t="s">
        <v>253</v>
      </c>
      <c r="G72" s="242" t="s">
        <v>27</v>
      </c>
      <c r="H72" s="242" t="s">
        <v>63</v>
      </c>
      <c r="I72" s="248" t="s">
        <v>598</v>
      </c>
      <c r="J72" s="249">
        <v>4838.71</v>
      </c>
      <c r="K72" s="53"/>
      <c r="N72" s="54" t="s">
        <v>101</v>
      </c>
      <c r="O72" s="55">
        <v>43377</v>
      </c>
    </row>
    <row r="73" spans="1:16" s="54" customFormat="1" ht="16.5" x14ac:dyDescent="0.25">
      <c r="A73" s="244">
        <v>49</v>
      </c>
      <c r="B73" s="250">
        <v>50469533</v>
      </c>
      <c r="C73" s="247" t="s">
        <v>859</v>
      </c>
      <c r="D73" s="247" t="s">
        <v>854</v>
      </c>
      <c r="E73" s="246" t="s">
        <v>855</v>
      </c>
      <c r="F73" s="241" t="s">
        <v>29</v>
      </c>
      <c r="G73" s="242" t="s">
        <v>27</v>
      </c>
      <c r="H73" s="242" t="s">
        <v>13</v>
      </c>
      <c r="I73" s="248" t="s">
        <v>597</v>
      </c>
      <c r="J73" s="249">
        <v>4000</v>
      </c>
      <c r="K73" s="53"/>
      <c r="N73" s="54" t="s">
        <v>101</v>
      </c>
      <c r="O73" s="170" t="s">
        <v>104</v>
      </c>
    </row>
    <row r="74" spans="1:16" s="54" customFormat="1" ht="16.5" x14ac:dyDescent="0.25">
      <c r="A74" s="244">
        <v>50</v>
      </c>
      <c r="B74" s="250">
        <v>72483393</v>
      </c>
      <c r="C74" s="247" t="s">
        <v>861</v>
      </c>
      <c r="D74" s="247" t="s">
        <v>854</v>
      </c>
      <c r="E74" s="246" t="s">
        <v>855</v>
      </c>
      <c r="F74" s="241" t="s">
        <v>28</v>
      </c>
      <c r="G74" s="242" t="s">
        <v>27</v>
      </c>
      <c r="H74" s="242" t="s">
        <v>13</v>
      </c>
      <c r="I74" s="248" t="s">
        <v>986</v>
      </c>
      <c r="J74" s="249">
        <v>3200</v>
      </c>
      <c r="K74" s="53"/>
      <c r="N74" s="54" t="s">
        <v>101</v>
      </c>
      <c r="O74" s="170" t="s">
        <v>104</v>
      </c>
    </row>
    <row r="75" spans="1:16" s="54" customFormat="1" ht="16.5" x14ac:dyDescent="0.25">
      <c r="A75" s="244">
        <v>51</v>
      </c>
      <c r="B75" s="250">
        <v>30926181</v>
      </c>
      <c r="C75" s="247" t="s">
        <v>862</v>
      </c>
      <c r="D75" s="247" t="s">
        <v>854</v>
      </c>
      <c r="E75" s="246" t="s">
        <v>855</v>
      </c>
      <c r="F75" s="242" t="s">
        <v>110</v>
      </c>
      <c r="G75" s="242" t="s">
        <v>27</v>
      </c>
      <c r="H75" s="242" t="s">
        <v>13</v>
      </c>
      <c r="I75" s="248" t="s">
        <v>998</v>
      </c>
      <c r="J75" s="249">
        <v>3000</v>
      </c>
      <c r="K75" s="53"/>
      <c r="N75" s="54" t="s">
        <v>101</v>
      </c>
      <c r="O75" s="170" t="s">
        <v>104</v>
      </c>
    </row>
    <row r="76" spans="1:16" s="54" customFormat="1" ht="16.5" x14ac:dyDescent="0.25">
      <c r="A76" s="244">
        <v>52</v>
      </c>
      <c r="B76" s="250">
        <v>75572230</v>
      </c>
      <c r="C76" s="247" t="s">
        <v>863</v>
      </c>
      <c r="D76" s="247" t="s">
        <v>854</v>
      </c>
      <c r="E76" s="246" t="s">
        <v>855</v>
      </c>
      <c r="F76" s="241" t="s">
        <v>31</v>
      </c>
      <c r="G76" s="242" t="s">
        <v>27</v>
      </c>
      <c r="H76" s="242" t="s">
        <v>13</v>
      </c>
      <c r="I76" s="248" t="s">
        <v>648</v>
      </c>
      <c r="J76" s="249">
        <v>3000</v>
      </c>
      <c r="K76" s="53"/>
      <c r="N76" s="54" t="s">
        <v>101</v>
      </c>
      <c r="O76" s="55">
        <v>43253</v>
      </c>
    </row>
    <row r="77" spans="1:16" s="54" customFormat="1" ht="15.75" customHeight="1" x14ac:dyDescent="0.25">
      <c r="A77" s="244">
        <v>53</v>
      </c>
      <c r="B77" s="250">
        <v>50474693</v>
      </c>
      <c r="C77" s="247" t="s">
        <v>864</v>
      </c>
      <c r="D77" s="247" t="s">
        <v>854</v>
      </c>
      <c r="E77" s="246" t="s">
        <v>855</v>
      </c>
      <c r="F77" s="241" t="s">
        <v>134</v>
      </c>
      <c r="G77" s="242" t="s">
        <v>27</v>
      </c>
      <c r="H77" s="242" t="s">
        <v>13</v>
      </c>
      <c r="I77" s="248" t="s">
        <v>1006</v>
      </c>
      <c r="J77" s="249">
        <v>3000</v>
      </c>
      <c r="K77" s="53"/>
      <c r="N77" s="54" t="s">
        <v>101</v>
      </c>
      <c r="O77" s="170" t="s">
        <v>104</v>
      </c>
    </row>
    <row r="78" spans="1:16" s="54" customFormat="1" ht="15.75" customHeight="1" x14ac:dyDescent="0.25">
      <c r="A78" s="244">
        <v>54</v>
      </c>
      <c r="B78" s="250">
        <v>48667919</v>
      </c>
      <c r="C78" s="247" t="s">
        <v>865</v>
      </c>
      <c r="D78" s="247" t="s">
        <v>854</v>
      </c>
      <c r="E78" s="246" t="s">
        <v>855</v>
      </c>
      <c r="F78" s="241" t="s">
        <v>32</v>
      </c>
      <c r="G78" s="242" t="s">
        <v>27</v>
      </c>
      <c r="H78" s="242" t="s">
        <v>13</v>
      </c>
      <c r="I78" s="248" t="s">
        <v>1005</v>
      </c>
      <c r="J78" s="249">
        <v>3000</v>
      </c>
      <c r="K78" s="53"/>
      <c r="N78" s="54" t="s">
        <v>101</v>
      </c>
      <c r="O78" s="55">
        <v>43037</v>
      </c>
    </row>
    <row r="79" spans="1:16" s="54" customFormat="1" ht="15.75" customHeight="1" x14ac:dyDescent="0.25">
      <c r="A79" s="244">
        <v>55</v>
      </c>
      <c r="B79" s="250">
        <v>49040901</v>
      </c>
      <c r="C79" s="257" t="s">
        <v>866</v>
      </c>
      <c r="D79" s="247" t="s">
        <v>854</v>
      </c>
      <c r="E79" s="246" t="s">
        <v>855</v>
      </c>
      <c r="F79" s="242" t="s">
        <v>57</v>
      </c>
      <c r="G79" s="242" t="s">
        <v>27</v>
      </c>
      <c r="H79" s="242" t="s">
        <v>13</v>
      </c>
      <c r="I79" s="248" t="s">
        <v>999</v>
      </c>
      <c r="J79" s="249">
        <v>3000</v>
      </c>
      <c r="K79" s="53"/>
      <c r="N79" s="54" t="s">
        <v>101</v>
      </c>
      <c r="O79" s="170" t="s">
        <v>104</v>
      </c>
    </row>
    <row r="80" spans="1:16" s="54" customFormat="1" ht="15.75" customHeight="1" x14ac:dyDescent="0.25">
      <c r="A80" s="244">
        <v>56</v>
      </c>
      <c r="B80" s="250">
        <v>50005448</v>
      </c>
      <c r="C80" s="247" t="s">
        <v>867</v>
      </c>
      <c r="D80" s="247" t="s">
        <v>854</v>
      </c>
      <c r="E80" s="246" t="s">
        <v>855</v>
      </c>
      <c r="F80" s="241" t="s">
        <v>33</v>
      </c>
      <c r="G80" s="242" t="s">
        <v>27</v>
      </c>
      <c r="H80" s="242" t="s">
        <v>13</v>
      </c>
      <c r="I80" s="248" t="s">
        <v>1000</v>
      </c>
      <c r="J80" s="249">
        <v>3000</v>
      </c>
      <c r="K80" s="53"/>
      <c r="N80" s="54" t="s">
        <v>101</v>
      </c>
      <c r="O80" s="55">
        <v>43414</v>
      </c>
    </row>
    <row r="81" spans="1:15" s="54" customFormat="1" ht="15.75" customHeight="1" x14ac:dyDescent="0.25">
      <c r="A81" s="244">
        <v>57</v>
      </c>
      <c r="B81" s="250">
        <v>15958965</v>
      </c>
      <c r="C81" s="247" t="s">
        <v>868</v>
      </c>
      <c r="D81" s="247" t="s">
        <v>854</v>
      </c>
      <c r="E81" s="246" t="s">
        <v>855</v>
      </c>
      <c r="F81" s="242" t="s">
        <v>111</v>
      </c>
      <c r="G81" s="242" t="s">
        <v>27</v>
      </c>
      <c r="H81" s="242" t="s">
        <v>13</v>
      </c>
      <c r="I81" s="248" t="s">
        <v>1001</v>
      </c>
      <c r="J81" s="249">
        <v>3000</v>
      </c>
      <c r="K81" s="53"/>
      <c r="N81" s="54" t="s">
        <v>101</v>
      </c>
      <c r="O81" s="170" t="s">
        <v>104</v>
      </c>
    </row>
    <row r="82" spans="1:15" s="54" customFormat="1" ht="15.75" customHeight="1" x14ac:dyDescent="0.25">
      <c r="A82" s="244">
        <v>58</v>
      </c>
      <c r="B82" s="250">
        <v>74868462</v>
      </c>
      <c r="C82" s="247" t="s">
        <v>869</v>
      </c>
      <c r="D82" s="247" t="s">
        <v>854</v>
      </c>
      <c r="E82" s="246" t="s">
        <v>855</v>
      </c>
      <c r="F82" s="242" t="s">
        <v>112</v>
      </c>
      <c r="G82" s="242" t="s">
        <v>27</v>
      </c>
      <c r="H82" s="242" t="s">
        <v>13</v>
      </c>
      <c r="I82" s="248" t="s">
        <v>973</v>
      </c>
      <c r="J82" s="249">
        <v>3000</v>
      </c>
      <c r="K82" s="53"/>
      <c r="N82" s="54" t="s">
        <v>101</v>
      </c>
      <c r="O82" s="55">
        <v>43257</v>
      </c>
    </row>
    <row r="83" spans="1:15" s="54" customFormat="1" ht="15.75" customHeight="1" x14ac:dyDescent="0.25">
      <c r="A83" s="244">
        <v>59</v>
      </c>
      <c r="B83" s="250">
        <v>84976934</v>
      </c>
      <c r="C83" s="247" t="s">
        <v>870</v>
      </c>
      <c r="D83" s="247" t="s">
        <v>854</v>
      </c>
      <c r="E83" s="246" t="s">
        <v>855</v>
      </c>
      <c r="F83" s="242" t="s">
        <v>113</v>
      </c>
      <c r="G83" s="241" t="s">
        <v>27</v>
      </c>
      <c r="H83" s="241" t="s">
        <v>13</v>
      </c>
      <c r="I83" s="248" t="s">
        <v>410</v>
      </c>
      <c r="J83" s="249">
        <v>3000</v>
      </c>
      <c r="K83" s="53"/>
      <c r="N83" s="54" t="s">
        <v>101</v>
      </c>
      <c r="O83" s="55">
        <v>43258</v>
      </c>
    </row>
    <row r="84" spans="1:15" s="54" customFormat="1" ht="15.75" customHeight="1" x14ac:dyDescent="0.25">
      <c r="A84" s="244">
        <v>60</v>
      </c>
      <c r="B84" s="250">
        <v>4958624</v>
      </c>
      <c r="C84" s="247" t="s">
        <v>891</v>
      </c>
      <c r="D84" s="247" t="s">
        <v>854</v>
      </c>
      <c r="E84" s="246" t="s">
        <v>855</v>
      </c>
      <c r="F84" s="241" t="s">
        <v>128</v>
      </c>
      <c r="G84" s="242" t="s">
        <v>27</v>
      </c>
      <c r="H84" s="242" t="s">
        <v>13</v>
      </c>
      <c r="I84" s="248" t="s">
        <v>1002</v>
      </c>
      <c r="J84" s="249">
        <v>3000</v>
      </c>
      <c r="K84" s="53"/>
      <c r="N84" s="54" t="s">
        <v>101</v>
      </c>
      <c r="O84" s="55">
        <v>43252</v>
      </c>
    </row>
    <row r="85" spans="1:15" s="54" customFormat="1" ht="15.75" customHeight="1" x14ac:dyDescent="0.25">
      <c r="A85" s="244">
        <v>61</v>
      </c>
      <c r="B85" s="250">
        <v>84272538</v>
      </c>
      <c r="C85" s="247" t="s">
        <v>856</v>
      </c>
      <c r="D85" s="247" t="s">
        <v>854</v>
      </c>
      <c r="E85" s="246" t="s">
        <v>855</v>
      </c>
      <c r="F85" s="241" t="s">
        <v>275</v>
      </c>
      <c r="G85" s="242" t="s">
        <v>27</v>
      </c>
      <c r="H85" s="242" t="s">
        <v>276</v>
      </c>
      <c r="I85" s="248" t="s">
        <v>991</v>
      </c>
      <c r="J85" s="249">
        <v>5300</v>
      </c>
      <c r="K85" s="53"/>
      <c r="N85" s="54" t="s">
        <v>101</v>
      </c>
      <c r="O85" s="55">
        <v>43350</v>
      </c>
    </row>
    <row r="86" spans="1:15" s="54" customFormat="1" ht="15.75" customHeight="1" x14ac:dyDescent="0.25">
      <c r="A86" s="244">
        <v>62</v>
      </c>
      <c r="B86" s="250">
        <v>78013763</v>
      </c>
      <c r="C86" s="247" t="s">
        <v>871</v>
      </c>
      <c r="D86" s="247" t="s">
        <v>854</v>
      </c>
      <c r="E86" s="246" t="s">
        <v>855</v>
      </c>
      <c r="F86" s="241" t="s">
        <v>288</v>
      </c>
      <c r="G86" s="242" t="s">
        <v>27</v>
      </c>
      <c r="H86" s="242" t="s">
        <v>13</v>
      </c>
      <c r="I86" s="248" t="s">
        <v>966</v>
      </c>
      <c r="J86" s="249">
        <v>3000</v>
      </c>
      <c r="K86" s="53"/>
      <c r="N86" s="54" t="s">
        <v>101</v>
      </c>
      <c r="O86" s="55">
        <v>42844</v>
      </c>
    </row>
    <row r="87" spans="1:15" s="54" customFormat="1" ht="15.75" customHeight="1" x14ac:dyDescent="0.25">
      <c r="A87" s="244">
        <v>63</v>
      </c>
      <c r="B87" s="250">
        <v>33415862</v>
      </c>
      <c r="C87" s="247" t="s">
        <v>872</v>
      </c>
      <c r="D87" s="247" t="s">
        <v>854</v>
      </c>
      <c r="E87" s="246" t="s">
        <v>855</v>
      </c>
      <c r="F87" s="241" t="s">
        <v>289</v>
      </c>
      <c r="G87" s="242" t="s">
        <v>27</v>
      </c>
      <c r="H87" s="242" t="s">
        <v>13</v>
      </c>
      <c r="I87" s="248" t="s">
        <v>1003</v>
      </c>
      <c r="J87" s="249">
        <v>3000</v>
      </c>
      <c r="K87" s="53"/>
      <c r="N87" s="54" t="s">
        <v>101</v>
      </c>
      <c r="O87" s="55">
        <v>42843</v>
      </c>
    </row>
    <row r="88" spans="1:15" s="54" customFormat="1" ht="15.75" customHeight="1" x14ac:dyDescent="0.25">
      <c r="A88" s="244">
        <v>64</v>
      </c>
      <c r="B88" s="250">
        <v>41151186</v>
      </c>
      <c r="C88" s="247" t="s">
        <v>873</v>
      </c>
      <c r="D88" s="247" t="s">
        <v>854</v>
      </c>
      <c r="E88" s="246" t="s">
        <v>855</v>
      </c>
      <c r="F88" s="241" t="s">
        <v>290</v>
      </c>
      <c r="G88" s="242" t="s">
        <v>27</v>
      </c>
      <c r="H88" s="242" t="s">
        <v>13</v>
      </c>
      <c r="I88" s="248" t="s">
        <v>1004</v>
      </c>
      <c r="J88" s="249">
        <v>3000</v>
      </c>
      <c r="K88" s="53"/>
      <c r="N88" s="54" t="s">
        <v>101</v>
      </c>
      <c r="O88" s="55">
        <v>42831</v>
      </c>
    </row>
    <row r="89" spans="1:15" s="54" customFormat="1" ht="15.75" customHeight="1" x14ac:dyDescent="0.25">
      <c r="A89" s="244">
        <v>65</v>
      </c>
      <c r="B89" s="250">
        <v>93035845</v>
      </c>
      <c r="C89" s="247" t="s">
        <v>874</v>
      </c>
      <c r="D89" s="247" t="s">
        <v>854</v>
      </c>
      <c r="E89" s="246" t="s">
        <v>855</v>
      </c>
      <c r="F89" s="271" t="s">
        <v>314</v>
      </c>
      <c r="G89" s="262" t="s">
        <v>27</v>
      </c>
      <c r="H89" s="262" t="s">
        <v>13</v>
      </c>
      <c r="I89" s="248" t="s">
        <v>991</v>
      </c>
      <c r="J89" s="263">
        <v>3000</v>
      </c>
      <c r="K89" s="53"/>
      <c r="N89" s="54" t="s">
        <v>101</v>
      </c>
      <c r="O89" s="55">
        <v>43243</v>
      </c>
    </row>
    <row r="90" spans="1:15" s="54" customFormat="1" ht="15.75" customHeight="1" x14ac:dyDescent="0.25">
      <c r="A90" s="244">
        <v>66</v>
      </c>
      <c r="B90" s="250">
        <v>37175890</v>
      </c>
      <c r="C90" s="247" t="s">
        <v>860</v>
      </c>
      <c r="D90" s="247" t="s">
        <v>854</v>
      </c>
      <c r="E90" s="246" t="s">
        <v>855</v>
      </c>
      <c r="F90" s="241" t="s">
        <v>309</v>
      </c>
      <c r="G90" s="242" t="s">
        <v>27</v>
      </c>
      <c r="H90" s="242" t="s">
        <v>13</v>
      </c>
      <c r="I90" s="248" t="s">
        <v>1008</v>
      </c>
      <c r="J90" s="249">
        <v>4000</v>
      </c>
      <c r="K90" s="53"/>
      <c r="N90" s="54" t="s">
        <v>101</v>
      </c>
      <c r="O90" s="55">
        <v>42844</v>
      </c>
    </row>
    <row r="91" spans="1:15" s="54" customFormat="1" ht="15.75" customHeight="1" x14ac:dyDescent="0.25">
      <c r="A91" s="244">
        <v>67</v>
      </c>
      <c r="B91" s="250">
        <v>62215434</v>
      </c>
      <c r="C91" s="247" t="s">
        <v>875</v>
      </c>
      <c r="D91" s="247" t="s">
        <v>854</v>
      </c>
      <c r="E91" s="246" t="s">
        <v>855</v>
      </c>
      <c r="F91" s="241" t="s">
        <v>313</v>
      </c>
      <c r="G91" s="242" t="s">
        <v>27</v>
      </c>
      <c r="H91" s="242" t="s">
        <v>13</v>
      </c>
      <c r="I91" s="248" t="s">
        <v>997</v>
      </c>
      <c r="J91" s="249">
        <v>3000</v>
      </c>
      <c r="K91" s="53"/>
      <c r="N91" s="54" t="s">
        <v>101</v>
      </c>
      <c r="O91" s="55">
        <v>42886</v>
      </c>
    </row>
    <row r="92" spans="1:15" s="54" customFormat="1" ht="15.75" customHeight="1" x14ac:dyDescent="0.25">
      <c r="A92" s="244">
        <v>68</v>
      </c>
      <c r="B92" s="250">
        <v>52145263</v>
      </c>
      <c r="C92" s="247" t="s">
        <v>876</v>
      </c>
      <c r="D92" s="247" t="s">
        <v>854</v>
      </c>
      <c r="E92" s="246" t="s">
        <v>855</v>
      </c>
      <c r="F92" s="241" t="s">
        <v>326</v>
      </c>
      <c r="G92" s="242" t="s">
        <v>27</v>
      </c>
      <c r="H92" s="242" t="s">
        <v>13</v>
      </c>
      <c r="I92" s="248" t="s">
        <v>993</v>
      </c>
      <c r="J92" s="249">
        <v>3000</v>
      </c>
      <c r="K92" s="53"/>
      <c r="N92" s="54" t="s">
        <v>101</v>
      </c>
      <c r="O92" s="55">
        <v>42866</v>
      </c>
    </row>
    <row r="93" spans="1:15" s="54" customFormat="1" ht="15.75" customHeight="1" x14ac:dyDescent="0.25">
      <c r="A93" s="244">
        <v>69</v>
      </c>
      <c r="B93" s="250">
        <v>7053819</v>
      </c>
      <c r="C93" s="247" t="s">
        <v>877</v>
      </c>
      <c r="D93" s="247" t="s">
        <v>854</v>
      </c>
      <c r="E93" s="246" t="s">
        <v>855</v>
      </c>
      <c r="F93" s="241" t="s">
        <v>343</v>
      </c>
      <c r="G93" s="242" t="s">
        <v>27</v>
      </c>
      <c r="H93" s="242" t="s">
        <v>13</v>
      </c>
      <c r="I93" s="248" t="s">
        <v>624</v>
      </c>
      <c r="J93" s="249">
        <v>3000</v>
      </c>
      <c r="K93" s="53"/>
      <c r="N93" s="54" t="s">
        <v>101</v>
      </c>
      <c r="O93" s="55">
        <v>43252</v>
      </c>
    </row>
    <row r="94" spans="1:15" ht="15.75" customHeight="1" thickBot="1" x14ac:dyDescent="0.3">
      <c r="A94" s="185"/>
      <c r="B94" s="185"/>
      <c r="C94" s="186"/>
      <c r="D94" s="186"/>
      <c r="E94" s="187"/>
      <c r="F94" s="187"/>
      <c r="G94" s="188"/>
      <c r="H94" s="337" t="s">
        <v>958</v>
      </c>
      <c r="I94" s="338"/>
      <c r="J94" s="189">
        <f>SUM(J70:J93)</f>
        <v>80725.81</v>
      </c>
      <c r="K94" s="49"/>
      <c r="N94" s="1" t="s">
        <v>101</v>
      </c>
      <c r="O94" s="35">
        <v>43289</v>
      </c>
    </row>
    <row r="95" spans="1:15" ht="16.5" x14ac:dyDescent="0.25">
      <c r="A95" s="190"/>
      <c r="B95" s="190"/>
      <c r="C95" s="191"/>
      <c r="D95" s="191"/>
      <c r="E95" s="192"/>
      <c r="F95" s="187"/>
      <c r="G95" s="193"/>
      <c r="H95" s="194"/>
      <c r="I95" s="199"/>
      <c r="J95" s="200"/>
      <c r="K95" s="49"/>
    </row>
    <row r="96" spans="1:15" s="54" customFormat="1" ht="14.25" customHeight="1" x14ac:dyDescent="0.25">
      <c r="A96" s="190"/>
      <c r="B96" s="190"/>
      <c r="C96" s="191"/>
      <c r="D96" s="191"/>
      <c r="E96" s="192"/>
      <c r="F96" s="187"/>
      <c r="G96" s="193"/>
      <c r="H96" s="194"/>
      <c r="I96" s="199"/>
      <c r="J96" s="200"/>
      <c r="K96" s="53"/>
      <c r="O96" s="170"/>
    </row>
    <row r="97" spans="1:16" s="54" customFormat="1" ht="2.25" hidden="1" customHeight="1" x14ac:dyDescent="0.25">
      <c r="A97" s="190"/>
      <c r="B97" s="190"/>
      <c r="C97" s="191"/>
      <c r="D97" s="191"/>
      <c r="E97" s="192"/>
      <c r="F97" s="187"/>
      <c r="G97" s="193"/>
      <c r="H97" s="194"/>
      <c r="I97" s="199"/>
      <c r="J97" s="200"/>
      <c r="K97" s="53"/>
      <c r="O97" s="170"/>
    </row>
    <row r="98" spans="1:16" s="54" customFormat="1" ht="16.5" x14ac:dyDescent="0.25">
      <c r="A98" s="252">
        <v>70</v>
      </c>
      <c r="B98" s="250">
        <v>85457167</v>
      </c>
      <c r="C98" s="246" t="s">
        <v>905</v>
      </c>
      <c r="D98" s="247" t="s">
        <v>854</v>
      </c>
      <c r="E98" s="246" t="s">
        <v>855</v>
      </c>
      <c r="F98" s="292" t="s">
        <v>193</v>
      </c>
      <c r="G98" s="241" t="s">
        <v>42</v>
      </c>
      <c r="H98" s="241" t="s">
        <v>63</v>
      </c>
      <c r="I98" s="248" t="s">
        <v>1013</v>
      </c>
      <c r="J98" s="276">
        <v>4500</v>
      </c>
      <c r="K98" s="53"/>
      <c r="O98" s="170"/>
    </row>
    <row r="99" spans="1:16" s="54" customFormat="1" ht="16.5" x14ac:dyDescent="0.25">
      <c r="A99" s="252">
        <v>71</v>
      </c>
      <c r="B99" s="250">
        <v>3226956</v>
      </c>
      <c r="C99" s="247" t="s">
        <v>906</v>
      </c>
      <c r="D99" s="247" t="s">
        <v>854</v>
      </c>
      <c r="E99" s="246" t="s">
        <v>855</v>
      </c>
      <c r="F99" s="292" t="s">
        <v>311</v>
      </c>
      <c r="G99" s="241" t="s">
        <v>42</v>
      </c>
      <c r="H99" s="242" t="s">
        <v>63</v>
      </c>
      <c r="I99" s="248" t="s">
        <v>1016</v>
      </c>
      <c r="J99" s="249">
        <v>4000</v>
      </c>
      <c r="K99" s="53"/>
      <c r="N99" s="54" t="s">
        <v>101</v>
      </c>
      <c r="O99" s="55">
        <v>42826</v>
      </c>
    </row>
    <row r="100" spans="1:16" s="54" customFormat="1" ht="16.5" x14ac:dyDescent="0.25">
      <c r="A100" s="252">
        <v>72</v>
      </c>
      <c r="B100" s="250">
        <v>12319570</v>
      </c>
      <c r="C100" s="246" t="s">
        <v>850</v>
      </c>
      <c r="D100" s="247" t="s">
        <v>854</v>
      </c>
      <c r="E100" s="246" t="s">
        <v>855</v>
      </c>
      <c r="F100" s="292" t="s">
        <v>43</v>
      </c>
      <c r="G100" s="241" t="s">
        <v>42</v>
      </c>
      <c r="H100" s="241" t="s">
        <v>65</v>
      </c>
      <c r="I100" s="248" t="s">
        <v>1017</v>
      </c>
      <c r="J100" s="276">
        <v>10500</v>
      </c>
      <c r="K100" s="53">
        <f>+J99/1.12*0.05</f>
        <v>178.57142857142856</v>
      </c>
      <c r="N100" s="54" t="s">
        <v>94</v>
      </c>
      <c r="O100" s="55" t="s">
        <v>104</v>
      </c>
    </row>
    <row r="101" spans="1:16" s="54" customFormat="1" ht="16.5" x14ac:dyDescent="0.25">
      <c r="A101" s="252">
        <v>73</v>
      </c>
      <c r="B101" s="250">
        <v>12094277</v>
      </c>
      <c r="C101" s="257" t="s">
        <v>851</v>
      </c>
      <c r="D101" s="247" t="s">
        <v>853</v>
      </c>
      <c r="E101" s="246" t="s">
        <v>855</v>
      </c>
      <c r="F101" s="293" t="s">
        <v>292</v>
      </c>
      <c r="G101" s="241" t="s">
        <v>42</v>
      </c>
      <c r="H101" s="258" t="s">
        <v>293</v>
      </c>
      <c r="I101" s="248" t="s">
        <v>1018</v>
      </c>
      <c r="J101" s="259">
        <v>5500</v>
      </c>
      <c r="K101" s="53"/>
      <c r="N101" s="54" t="s">
        <v>101</v>
      </c>
      <c r="O101" s="55">
        <v>42855</v>
      </c>
      <c r="P101" s="54" t="s">
        <v>123</v>
      </c>
    </row>
    <row r="102" spans="1:16" ht="15.75" customHeight="1" x14ac:dyDescent="0.25">
      <c r="A102" s="179"/>
      <c r="B102" s="180"/>
      <c r="C102" s="181"/>
      <c r="D102" s="181"/>
      <c r="E102" s="181"/>
      <c r="F102" s="294"/>
      <c r="G102" s="181"/>
      <c r="H102" s="339" t="s">
        <v>61</v>
      </c>
      <c r="I102" s="340"/>
      <c r="J102" s="201">
        <f>SUM(J98:J101)</f>
        <v>24500</v>
      </c>
      <c r="K102" s="50"/>
      <c r="N102" s="1" t="s">
        <v>101</v>
      </c>
      <c r="O102" s="35" t="s">
        <v>104</v>
      </c>
    </row>
    <row r="103" spans="1:16" ht="16.5" x14ac:dyDescent="0.25">
      <c r="A103" s="202"/>
      <c r="B103" s="203"/>
      <c r="C103" s="204"/>
      <c r="D103" s="204"/>
      <c r="E103" s="204"/>
      <c r="F103" s="294"/>
      <c r="G103" s="204"/>
      <c r="H103" s="194"/>
      <c r="I103" s="194"/>
      <c r="J103" s="195"/>
      <c r="K103" s="49"/>
      <c r="L103" s="28"/>
    </row>
    <row r="104" spans="1:16" s="54" customFormat="1" ht="12" customHeight="1" x14ac:dyDescent="0.25">
      <c r="A104" s="202"/>
      <c r="B104" s="203"/>
      <c r="C104" s="204"/>
      <c r="D104" s="204"/>
      <c r="E104" s="204"/>
      <c r="F104" s="294"/>
      <c r="G104" s="204"/>
      <c r="H104" s="194"/>
      <c r="I104" s="194"/>
      <c r="J104" s="195"/>
      <c r="K104" s="53"/>
      <c r="L104" s="171"/>
      <c r="O104" s="170"/>
    </row>
    <row r="105" spans="1:16" s="54" customFormat="1" ht="11.25" customHeight="1" x14ac:dyDescent="0.25">
      <c r="A105" s="202"/>
      <c r="B105" s="203"/>
      <c r="C105" s="204"/>
      <c r="D105" s="204"/>
      <c r="E105" s="204"/>
      <c r="F105" s="294"/>
      <c r="G105" s="204"/>
      <c r="H105" s="194"/>
      <c r="I105" s="194"/>
      <c r="J105" s="195"/>
      <c r="K105" s="53"/>
      <c r="L105" s="171"/>
      <c r="O105" s="170"/>
    </row>
    <row r="106" spans="1:16" s="54" customFormat="1" ht="13.5" customHeight="1" x14ac:dyDescent="0.25">
      <c r="A106" s="202"/>
      <c r="B106" s="203"/>
      <c r="C106" s="204"/>
      <c r="D106" s="204"/>
      <c r="E106" s="204"/>
      <c r="F106" s="294"/>
      <c r="G106" s="204"/>
      <c r="H106" s="205"/>
      <c r="I106" s="205"/>
      <c r="J106" s="195"/>
      <c r="K106" s="53"/>
      <c r="L106" s="171"/>
      <c r="O106" s="170"/>
    </row>
    <row r="107" spans="1:16" s="54" customFormat="1" ht="15.75" customHeight="1" x14ac:dyDescent="0.25">
      <c r="A107" s="252">
        <v>74</v>
      </c>
      <c r="B107" s="250">
        <v>5256364</v>
      </c>
      <c r="C107" s="247" t="s">
        <v>819</v>
      </c>
      <c r="D107" s="247" t="s">
        <v>854</v>
      </c>
      <c r="E107" s="246" t="s">
        <v>855</v>
      </c>
      <c r="F107" s="292" t="s">
        <v>50</v>
      </c>
      <c r="G107" s="242" t="s">
        <v>129</v>
      </c>
      <c r="H107" s="242" t="s">
        <v>8</v>
      </c>
      <c r="I107" s="248" t="s">
        <v>984</v>
      </c>
      <c r="J107" s="249">
        <v>4000</v>
      </c>
      <c r="K107" s="53"/>
      <c r="L107" s="171"/>
      <c r="O107" s="170"/>
    </row>
    <row r="108" spans="1:16" s="54" customFormat="1" ht="16.5" x14ac:dyDescent="0.25">
      <c r="A108" s="252">
        <v>75</v>
      </c>
      <c r="B108" s="250">
        <v>57256365</v>
      </c>
      <c r="C108" s="247" t="s">
        <v>817</v>
      </c>
      <c r="D108" s="247" t="s">
        <v>854</v>
      </c>
      <c r="E108" s="246" t="s">
        <v>855</v>
      </c>
      <c r="F108" s="292" t="s">
        <v>794</v>
      </c>
      <c r="G108" s="242" t="s">
        <v>129</v>
      </c>
      <c r="H108" s="242" t="s">
        <v>17</v>
      </c>
      <c r="I108" s="248" t="s">
        <v>987</v>
      </c>
      <c r="J108" s="249">
        <v>4000</v>
      </c>
      <c r="K108" s="53"/>
      <c r="N108" s="54" t="s">
        <v>101</v>
      </c>
      <c r="O108" s="55">
        <v>42957</v>
      </c>
    </row>
    <row r="109" spans="1:16" s="54" customFormat="1" ht="16.5" x14ac:dyDescent="0.25">
      <c r="A109" s="252">
        <v>76</v>
      </c>
      <c r="B109" s="250">
        <v>53107306</v>
      </c>
      <c r="C109" s="247" t="s">
        <v>818</v>
      </c>
      <c r="D109" s="247" t="s">
        <v>854</v>
      </c>
      <c r="E109" s="246" t="s">
        <v>855</v>
      </c>
      <c r="F109" s="292" t="s">
        <v>18</v>
      </c>
      <c r="G109" s="242" t="s">
        <v>129</v>
      </c>
      <c r="H109" s="242" t="s">
        <v>138</v>
      </c>
      <c r="I109" s="248" t="s">
        <v>621</v>
      </c>
      <c r="J109" s="249">
        <v>4000</v>
      </c>
      <c r="K109" s="53"/>
      <c r="N109" s="54" t="s">
        <v>101</v>
      </c>
      <c r="O109" s="170" t="s">
        <v>104</v>
      </c>
    </row>
    <row r="110" spans="1:16" s="54" customFormat="1" ht="16.5" x14ac:dyDescent="0.25">
      <c r="A110" s="252">
        <v>77</v>
      </c>
      <c r="B110" s="250">
        <v>81796978</v>
      </c>
      <c r="C110" s="247" t="s">
        <v>816</v>
      </c>
      <c r="D110" s="247" t="s">
        <v>854</v>
      </c>
      <c r="E110" s="246" t="s">
        <v>855</v>
      </c>
      <c r="F110" s="295" t="s">
        <v>69</v>
      </c>
      <c r="G110" s="242" t="s">
        <v>129</v>
      </c>
      <c r="H110" s="242" t="s">
        <v>13</v>
      </c>
      <c r="I110" s="248" t="s">
        <v>989</v>
      </c>
      <c r="J110" s="249">
        <v>3000</v>
      </c>
      <c r="K110" s="53"/>
      <c r="N110" s="54" t="s">
        <v>101</v>
      </c>
      <c r="O110" s="55">
        <v>42741</v>
      </c>
    </row>
    <row r="111" spans="1:16" s="54" customFormat="1" ht="16.5" x14ac:dyDescent="0.25">
      <c r="A111" s="252">
        <v>78</v>
      </c>
      <c r="B111" s="250">
        <v>86877143</v>
      </c>
      <c r="C111" s="247" t="s">
        <v>815</v>
      </c>
      <c r="D111" s="247" t="s">
        <v>854</v>
      </c>
      <c r="E111" s="246" t="s">
        <v>855</v>
      </c>
      <c r="F111" s="296" t="s">
        <v>70</v>
      </c>
      <c r="G111" s="239" t="s">
        <v>129</v>
      </c>
      <c r="H111" s="242" t="s">
        <v>13</v>
      </c>
      <c r="I111" s="248" t="s">
        <v>986</v>
      </c>
      <c r="J111" s="249">
        <v>3000</v>
      </c>
      <c r="K111" s="53"/>
      <c r="N111" s="54" t="s">
        <v>101</v>
      </c>
      <c r="O111" s="254">
        <v>42937</v>
      </c>
    </row>
    <row r="112" spans="1:16" s="54" customFormat="1" ht="19.5" customHeight="1" x14ac:dyDescent="0.25">
      <c r="A112" s="252">
        <v>79</v>
      </c>
      <c r="B112" s="250">
        <v>43135331</v>
      </c>
      <c r="C112" s="247" t="s">
        <v>814</v>
      </c>
      <c r="D112" s="247" t="s">
        <v>854</v>
      </c>
      <c r="E112" s="246" t="s">
        <v>855</v>
      </c>
      <c r="F112" s="295" t="s">
        <v>116</v>
      </c>
      <c r="G112" s="239" t="s">
        <v>129</v>
      </c>
      <c r="H112" s="242" t="s">
        <v>13</v>
      </c>
      <c r="I112" s="248" t="s">
        <v>985</v>
      </c>
      <c r="J112" s="249">
        <v>3000</v>
      </c>
      <c r="K112" s="53"/>
      <c r="N112" s="54" t="s">
        <v>101</v>
      </c>
      <c r="O112" s="254">
        <v>42937</v>
      </c>
    </row>
    <row r="113" spans="1:16" s="54" customFormat="1" ht="16.5" x14ac:dyDescent="0.25">
      <c r="A113" s="252">
        <v>80</v>
      </c>
      <c r="B113" s="250">
        <v>88513114</v>
      </c>
      <c r="C113" s="247" t="s">
        <v>813</v>
      </c>
      <c r="D113" s="247" t="s">
        <v>854</v>
      </c>
      <c r="E113" s="246" t="s">
        <v>855</v>
      </c>
      <c r="F113" s="295" t="s">
        <v>132</v>
      </c>
      <c r="G113" s="239" t="s">
        <v>129</v>
      </c>
      <c r="H113" s="242" t="s">
        <v>13</v>
      </c>
      <c r="I113" s="248" t="s">
        <v>609</v>
      </c>
      <c r="J113" s="265">
        <v>3000</v>
      </c>
      <c r="K113" s="53"/>
      <c r="N113" s="54" t="s">
        <v>101</v>
      </c>
      <c r="O113" s="55">
        <v>43176</v>
      </c>
    </row>
    <row r="114" spans="1:16" s="54" customFormat="1" ht="16.5" x14ac:dyDescent="0.25">
      <c r="A114" s="252">
        <v>81</v>
      </c>
      <c r="B114" s="250">
        <v>90533763</v>
      </c>
      <c r="C114" s="247" t="s">
        <v>844</v>
      </c>
      <c r="D114" s="247" t="s">
        <v>854</v>
      </c>
      <c r="E114" s="246" t="s">
        <v>855</v>
      </c>
      <c r="F114" s="291" t="s">
        <v>120</v>
      </c>
      <c r="G114" s="239" t="s">
        <v>129</v>
      </c>
      <c r="H114" s="242" t="s">
        <v>13</v>
      </c>
      <c r="I114" s="248" t="s">
        <v>983</v>
      </c>
      <c r="J114" s="265">
        <v>3000</v>
      </c>
      <c r="K114" s="53"/>
      <c r="N114" s="54" t="s">
        <v>101</v>
      </c>
      <c r="O114" s="254">
        <v>43287</v>
      </c>
    </row>
    <row r="115" spans="1:16" s="54" customFormat="1" ht="16.5" x14ac:dyDescent="0.25">
      <c r="A115" s="252">
        <v>82</v>
      </c>
      <c r="B115" s="250">
        <v>61896470</v>
      </c>
      <c r="C115" s="247" t="s">
        <v>811</v>
      </c>
      <c r="D115" s="247" t="s">
        <v>854</v>
      </c>
      <c r="E115" s="246" t="s">
        <v>855</v>
      </c>
      <c r="F115" s="291" t="s">
        <v>121</v>
      </c>
      <c r="G115" s="239" t="s">
        <v>129</v>
      </c>
      <c r="H115" s="266" t="s">
        <v>13</v>
      </c>
      <c r="I115" s="248" t="s">
        <v>988</v>
      </c>
      <c r="J115" s="267">
        <v>3000</v>
      </c>
      <c r="K115" s="53"/>
      <c r="N115" s="54" t="s">
        <v>101</v>
      </c>
      <c r="O115" s="254">
        <v>43307</v>
      </c>
    </row>
    <row r="116" spans="1:16" s="54" customFormat="1" ht="16.5" x14ac:dyDescent="0.25">
      <c r="A116" s="252">
        <v>83</v>
      </c>
      <c r="B116" s="250">
        <v>18409466</v>
      </c>
      <c r="C116" s="247" t="s">
        <v>812</v>
      </c>
      <c r="D116" s="247" t="s">
        <v>854</v>
      </c>
      <c r="E116" s="246" t="s">
        <v>855</v>
      </c>
      <c r="F116" s="292" t="s">
        <v>175</v>
      </c>
      <c r="G116" s="239" t="s">
        <v>129</v>
      </c>
      <c r="H116" s="264" t="s">
        <v>63</v>
      </c>
      <c r="I116" s="248" t="s">
        <v>982</v>
      </c>
      <c r="J116" s="249">
        <v>7000</v>
      </c>
      <c r="K116" s="53"/>
      <c r="N116" s="54" t="s">
        <v>101</v>
      </c>
      <c r="O116" s="254">
        <v>43299</v>
      </c>
    </row>
    <row r="117" spans="1:16" s="54" customFormat="1" ht="16.5" x14ac:dyDescent="0.25">
      <c r="A117" s="252">
        <v>84</v>
      </c>
      <c r="B117" s="250">
        <v>81682565</v>
      </c>
      <c r="C117" s="247" t="s">
        <v>918</v>
      </c>
      <c r="D117" s="247" t="s">
        <v>913</v>
      </c>
      <c r="E117" s="246" t="s">
        <v>919</v>
      </c>
      <c r="F117" s="292" t="s">
        <v>920</v>
      </c>
      <c r="G117" s="241" t="s">
        <v>129</v>
      </c>
      <c r="H117" s="242" t="s">
        <v>13</v>
      </c>
      <c r="I117" s="248" t="s">
        <v>412</v>
      </c>
      <c r="J117" s="249">
        <v>3000</v>
      </c>
      <c r="K117" s="53">
        <f>(J116/1.12)*0.05</f>
        <v>312.5</v>
      </c>
      <c r="N117" s="54" t="s">
        <v>94</v>
      </c>
      <c r="O117" s="55">
        <v>42824</v>
      </c>
    </row>
    <row r="118" spans="1:16" ht="16.5" x14ac:dyDescent="0.25">
      <c r="A118" s="185"/>
      <c r="B118" s="185"/>
      <c r="C118" s="186"/>
      <c r="D118" s="186"/>
      <c r="E118" s="187"/>
      <c r="F118" s="297"/>
      <c r="G118" s="188"/>
      <c r="H118" s="329" t="s">
        <v>82</v>
      </c>
      <c r="I118" s="330"/>
      <c r="J118" s="182">
        <f>SUM(J107:J117)</f>
        <v>40000</v>
      </c>
      <c r="K118" s="49"/>
      <c r="N118" s="1" t="s">
        <v>101</v>
      </c>
      <c r="O118" s="35"/>
    </row>
    <row r="119" spans="1:16" ht="16.5" x14ac:dyDescent="0.25">
      <c r="A119" s="190"/>
      <c r="B119" s="190"/>
      <c r="C119" s="191"/>
      <c r="D119" s="191"/>
      <c r="E119" s="192"/>
      <c r="F119" s="297"/>
      <c r="G119" s="193"/>
      <c r="H119" s="194"/>
      <c r="I119" s="194"/>
      <c r="J119" s="195"/>
      <c r="K119" s="49"/>
    </row>
    <row r="120" spans="1:16" s="54" customFormat="1" ht="16.5" x14ac:dyDescent="0.25">
      <c r="A120" s="190"/>
      <c r="B120" s="190"/>
      <c r="C120" s="191"/>
      <c r="D120" s="191"/>
      <c r="E120" s="192"/>
      <c r="F120" s="297"/>
      <c r="G120" s="193"/>
      <c r="H120" s="194"/>
      <c r="I120" s="194"/>
      <c r="J120" s="195"/>
      <c r="K120" s="53"/>
      <c r="O120" s="170"/>
    </row>
    <row r="121" spans="1:16" s="54" customFormat="1" ht="8.25" customHeight="1" x14ac:dyDescent="0.25">
      <c r="A121" s="206"/>
      <c r="B121" s="206"/>
      <c r="C121" s="207"/>
      <c r="D121" s="207"/>
      <c r="E121" s="208"/>
      <c r="F121" s="298"/>
      <c r="G121" s="209"/>
      <c r="H121" s="209"/>
      <c r="I121" s="209"/>
      <c r="J121" s="210"/>
      <c r="K121" s="53"/>
      <c r="O121" s="170"/>
    </row>
    <row r="122" spans="1:16" s="54" customFormat="1" ht="19.5" customHeight="1" x14ac:dyDescent="0.25">
      <c r="A122" s="251">
        <v>85</v>
      </c>
      <c r="B122" s="250">
        <v>40328252</v>
      </c>
      <c r="C122" s="260" t="s">
        <v>888</v>
      </c>
      <c r="D122" s="247" t="s">
        <v>853</v>
      </c>
      <c r="E122" s="246" t="s">
        <v>855</v>
      </c>
      <c r="F122" s="291" t="s">
        <v>188</v>
      </c>
      <c r="G122" s="242" t="s">
        <v>21</v>
      </c>
      <c r="H122" s="242" t="s">
        <v>271</v>
      </c>
      <c r="I122" s="246" t="s">
        <v>966</v>
      </c>
      <c r="J122" s="249">
        <v>7000</v>
      </c>
      <c r="K122" s="53"/>
      <c r="O122" s="170"/>
    </row>
    <row r="123" spans="1:16" s="54" customFormat="1" ht="15.75" customHeight="1" x14ac:dyDescent="0.25">
      <c r="A123" s="251">
        <v>86</v>
      </c>
      <c r="B123" s="250">
        <v>77029062</v>
      </c>
      <c r="C123" s="247" t="s">
        <v>852</v>
      </c>
      <c r="D123" s="247" t="s">
        <v>853</v>
      </c>
      <c r="E123" s="246" t="s">
        <v>855</v>
      </c>
      <c r="F123" s="292" t="s">
        <v>793</v>
      </c>
      <c r="G123" s="241" t="s">
        <v>10</v>
      </c>
      <c r="H123" s="241" t="s">
        <v>379</v>
      </c>
      <c r="I123" s="246" t="s">
        <v>1022</v>
      </c>
      <c r="J123" s="249">
        <v>6500</v>
      </c>
      <c r="K123" s="53"/>
      <c r="N123" s="54" t="s">
        <v>101</v>
      </c>
      <c r="O123" s="55">
        <v>42800</v>
      </c>
    </row>
    <row r="124" spans="1:16" s="54" customFormat="1" ht="15.75" customHeight="1" x14ac:dyDescent="0.25">
      <c r="A124" s="251">
        <v>87</v>
      </c>
      <c r="B124" s="250">
        <v>40309975</v>
      </c>
      <c r="C124" s="247" t="s">
        <v>835</v>
      </c>
      <c r="D124" s="247" t="s">
        <v>854</v>
      </c>
      <c r="E124" s="246" t="s">
        <v>855</v>
      </c>
      <c r="F124" s="292" t="s">
        <v>22</v>
      </c>
      <c r="G124" s="242" t="s">
        <v>909</v>
      </c>
      <c r="H124" s="242" t="s">
        <v>73</v>
      </c>
      <c r="I124" s="246" t="s">
        <v>1024</v>
      </c>
      <c r="J124" s="249">
        <v>7000</v>
      </c>
      <c r="K124" s="53"/>
      <c r="N124" s="54" t="s">
        <v>101</v>
      </c>
      <c r="O124" s="170"/>
    </row>
    <row r="125" spans="1:16" s="54" customFormat="1" ht="16.5" x14ac:dyDescent="0.25">
      <c r="A125" s="251">
        <v>88</v>
      </c>
      <c r="B125" s="250">
        <v>31586201</v>
      </c>
      <c r="C125" s="247" t="s">
        <v>838</v>
      </c>
      <c r="D125" s="247" t="s">
        <v>854</v>
      </c>
      <c r="E125" s="246" t="s">
        <v>855</v>
      </c>
      <c r="F125" s="292" t="s">
        <v>23</v>
      </c>
      <c r="G125" s="242" t="s">
        <v>909</v>
      </c>
      <c r="H125" s="242" t="s">
        <v>84</v>
      </c>
      <c r="I125" s="246" t="s">
        <v>1023</v>
      </c>
      <c r="J125" s="249">
        <v>5000</v>
      </c>
      <c r="K125" s="53"/>
      <c r="N125" s="54" t="s">
        <v>101</v>
      </c>
      <c r="O125" s="170" t="s">
        <v>104</v>
      </c>
      <c r="P125" s="54">
        <v>158</v>
      </c>
    </row>
    <row r="126" spans="1:16" s="54" customFormat="1" ht="16.5" x14ac:dyDescent="0.25">
      <c r="A126" s="251">
        <v>89</v>
      </c>
      <c r="B126" s="250">
        <v>51591553</v>
      </c>
      <c r="C126" s="247" t="s">
        <v>837</v>
      </c>
      <c r="D126" s="247" t="s">
        <v>854</v>
      </c>
      <c r="E126" s="246" t="s">
        <v>855</v>
      </c>
      <c r="F126" s="292" t="s">
        <v>24</v>
      </c>
      <c r="G126" s="242" t="s">
        <v>909</v>
      </c>
      <c r="H126" s="242" t="s">
        <v>84</v>
      </c>
      <c r="I126" s="246" t="s">
        <v>1021</v>
      </c>
      <c r="J126" s="249">
        <v>4000</v>
      </c>
      <c r="K126" s="53"/>
      <c r="N126" s="54" t="s">
        <v>101</v>
      </c>
      <c r="O126" s="170" t="s">
        <v>104</v>
      </c>
    </row>
    <row r="127" spans="1:16" s="54" customFormat="1" ht="16.5" x14ac:dyDescent="0.25">
      <c r="A127" s="251">
        <v>90</v>
      </c>
      <c r="B127" s="250">
        <v>23240733</v>
      </c>
      <c r="C127" s="247" t="s">
        <v>940</v>
      </c>
      <c r="D127" s="247" t="s">
        <v>941</v>
      </c>
      <c r="E127" s="246" t="s">
        <v>942</v>
      </c>
      <c r="F127" s="292" t="s">
        <v>943</v>
      </c>
      <c r="G127" s="242" t="s">
        <v>909</v>
      </c>
      <c r="H127" s="242" t="s">
        <v>573</v>
      </c>
      <c r="I127" s="246" t="s">
        <v>965</v>
      </c>
      <c r="J127" s="249">
        <v>5300</v>
      </c>
      <c r="K127" s="53"/>
      <c r="O127" s="170"/>
    </row>
    <row r="128" spans="1:16" s="54" customFormat="1" ht="16.5" x14ac:dyDescent="0.25">
      <c r="A128" s="251">
        <v>91</v>
      </c>
      <c r="B128" s="250">
        <v>7507372</v>
      </c>
      <c r="C128" s="250" t="s">
        <v>832</v>
      </c>
      <c r="D128" s="247" t="s">
        <v>854</v>
      </c>
      <c r="E128" s="246" t="s">
        <v>855</v>
      </c>
      <c r="F128" s="292" t="s">
        <v>400</v>
      </c>
      <c r="G128" s="242" t="s">
        <v>910</v>
      </c>
      <c r="H128" s="242" t="s">
        <v>401</v>
      </c>
      <c r="I128" s="246" t="s">
        <v>608</v>
      </c>
      <c r="J128" s="249">
        <v>11000</v>
      </c>
      <c r="K128" s="53"/>
      <c r="N128" s="54" t="s">
        <v>101</v>
      </c>
      <c r="O128" s="170" t="s">
        <v>104</v>
      </c>
    </row>
    <row r="129" spans="1:26" s="54" customFormat="1" ht="15.75" customHeight="1" x14ac:dyDescent="0.25">
      <c r="A129" s="251">
        <v>92</v>
      </c>
      <c r="B129" s="250">
        <v>29569494</v>
      </c>
      <c r="C129" s="247" t="s">
        <v>820</v>
      </c>
      <c r="D129" s="247" t="s">
        <v>854</v>
      </c>
      <c r="E129" s="246" t="s">
        <v>855</v>
      </c>
      <c r="F129" s="292" t="s">
        <v>25</v>
      </c>
      <c r="G129" s="242" t="s">
        <v>21</v>
      </c>
      <c r="H129" s="242" t="s">
        <v>84</v>
      </c>
      <c r="I129" s="246" t="s">
        <v>964</v>
      </c>
      <c r="J129" s="249">
        <v>4000</v>
      </c>
      <c r="K129" s="53"/>
      <c r="L129" s="54" t="s">
        <v>635</v>
      </c>
      <c r="N129" s="54" t="s">
        <v>101</v>
      </c>
      <c r="O129" s="55"/>
    </row>
    <row r="130" spans="1:26" s="54" customFormat="1" ht="15.75" customHeight="1" x14ac:dyDescent="0.25">
      <c r="A130" s="251">
        <v>93</v>
      </c>
      <c r="B130" s="250">
        <v>78720362</v>
      </c>
      <c r="C130" s="247" t="s">
        <v>822</v>
      </c>
      <c r="D130" s="247" t="s">
        <v>854</v>
      </c>
      <c r="E130" s="246" t="s">
        <v>855</v>
      </c>
      <c r="F130" s="292" t="s">
        <v>26</v>
      </c>
      <c r="G130" s="242" t="s">
        <v>21</v>
      </c>
      <c r="H130" s="242" t="s">
        <v>85</v>
      </c>
      <c r="I130" s="246" t="s">
        <v>967</v>
      </c>
      <c r="J130" s="249">
        <v>4000</v>
      </c>
      <c r="K130" s="53"/>
      <c r="N130" s="54" t="s">
        <v>101</v>
      </c>
      <c r="O130" s="55">
        <v>42782</v>
      </c>
    </row>
    <row r="131" spans="1:26" s="54" customFormat="1" ht="15.75" customHeight="1" x14ac:dyDescent="0.25">
      <c r="A131" s="251">
        <v>94</v>
      </c>
      <c r="B131" s="250">
        <v>90082478</v>
      </c>
      <c r="C131" s="260" t="s">
        <v>821</v>
      </c>
      <c r="D131" s="247" t="s">
        <v>854</v>
      </c>
      <c r="E131" s="246" t="s">
        <v>855</v>
      </c>
      <c r="F131" s="291" t="s">
        <v>195</v>
      </c>
      <c r="G131" s="242" t="s">
        <v>21</v>
      </c>
      <c r="H131" s="242" t="s">
        <v>85</v>
      </c>
      <c r="I131" s="246" t="s">
        <v>413</v>
      </c>
      <c r="J131" s="249">
        <v>4000</v>
      </c>
      <c r="K131" s="53"/>
      <c r="N131" s="54" t="s">
        <v>101</v>
      </c>
      <c r="O131" s="170" t="s">
        <v>104</v>
      </c>
    </row>
    <row r="132" spans="1:26" s="54" customFormat="1" ht="15.75" customHeight="1" x14ac:dyDescent="0.25">
      <c r="A132" s="251">
        <v>95</v>
      </c>
      <c r="B132" s="250">
        <v>41524829</v>
      </c>
      <c r="C132" s="247" t="s">
        <v>824</v>
      </c>
      <c r="D132" s="247" t="s">
        <v>854</v>
      </c>
      <c r="E132" s="246" t="s">
        <v>855</v>
      </c>
      <c r="F132" s="291" t="s">
        <v>278</v>
      </c>
      <c r="G132" s="242" t="s">
        <v>21</v>
      </c>
      <c r="H132" s="242" t="s">
        <v>84</v>
      </c>
      <c r="I132" s="246" t="s">
        <v>966</v>
      </c>
      <c r="J132" s="249">
        <v>3800</v>
      </c>
      <c r="K132" s="53"/>
      <c r="L132" s="54" t="s">
        <v>299</v>
      </c>
      <c r="N132" s="54" t="s">
        <v>101</v>
      </c>
      <c r="O132" s="55">
        <v>42790</v>
      </c>
    </row>
    <row r="133" spans="1:26" s="54" customFormat="1" ht="15.75" customHeight="1" x14ac:dyDescent="0.25">
      <c r="A133" s="251">
        <v>96</v>
      </c>
      <c r="B133" s="253">
        <v>94752176</v>
      </c>
      <c r="C133" s="257" t="s">
        <v>826</v>
      </c>
      <c r="D133" s="247" t="s">
        <v>854</v>
      </c>
      <c r="E133" s="246" t="s">
        <v>855</v>
      </c>
      <c r="F133" s="292" t="s">
        <v>430</v>
      </c>
      <c r="G133" s="258" t="s">
        <v>21</v>
      </c>
      <c r="H133" s="241" t="s">
        <v>63</v>
      </c>
      <c r="I133" s="246" t="s">
        <v>965</v>
      </c>
      <c r="J133" s="259">
        <v>3000</v>
      </c>
      <c r="K133" s="53"/>
      <c r="N133" s="54" t="s">
        <v>101</v>
      </c>
      <c r="O133" s="55">
        <v>42846</v>
      </c>
    </row>
    <row r="134" spans="1:26" s="54" customFormat="1" ht="15.75" customHeight="1" x14ac:dyDescent="0.25">
      <c r="A134" s="251">
        <v>97</v>
      </c>
      <c r="B134" s="250">
        <v>93752490</v>
      </c>
      <c r="C134" s="247" t="s">
        <v>825</v>
      </c>
      <c r="D134" s="247" t="s">
        <v>854</v>
      </c>
      <c r="E134" s="246" t="s">
        <v>855</v>
      </c>
      <c r="F134" s="291" t="s">
        <v>371</v>
      </c>
      <c r="G134" s="242" t="s">
        <v>21</v>
      </c>
      <c r="H134" s="242" t="s">
        <v>85</v>
      </c>
      <c r="I134" s="246" t="s">
        <v>581</v>
      </c>
      <c r="J134" s="249">
        <v>3500</v>
      </c>
      <c r="K134" s="53"/>
      <c r="N134" s="54" t="s">
        <v>101</v>
      </c>
      <c r="O134" s="55">
        <v>43046</v>
      </c>
    </row>
    <row r="135" spans="1:26" s="54" customFormat="1" ht="15.75" customHeight="1" x14ac:dyDescent="0.25">
      <c r="A135" s="251">
        <v>98</v>
      </c>
      <c r="B135" s="250">
        <v>16930177</v>
      </c>
      <c r="C135" s="247" t="s">
        <v>849</v>
      </c>
      <c r="D135" s="247" t="s">
        <v>854</v>
      </c>
      <c r="E135" s="246" t="s">
        <v>855</v>
      </c>
      <c r="F135" s="292" t="s">
        <v>179</v>
      </c>
      <c r="G135" s="242" t="s">
        <v>11</v>
      </c>
      <c r="H135" s="241" t="s">
        <v>63</v>
      </c>
      <c r="I135" s="246" t="s">
        <v>581</v>
      </c>
      <c r="J135" s="255">
        <v>7500</v>
      </c>
      <c r="K135" s="53"/>
      <c r="N135" s="54" t="s">
        <v>101</v>
      </c>
      <c r="O135" s="55"/>
    </row>
    <row r="136" spans="1:26" ht="15.75" customHeight="1" x14ac:dyDescent="0.25">
      <c r="A136" s="185"/>
      <c r="B136" s="185"/>
      <c r="C136" s="186"/>
      <c r="D136" s="186"/>
      <c r="E136" s="187"/>
      <c r="F136" s="187"/>
      <c r="G136" s="188"/>
      <c r="H136" s="329" t="s">
        <v>60</v>
      </c>
      <c r="I136" s="330"/>
      <c r="J136" s="182">
        <f>SUM(J122:J135)</f>
        <v>75600</v>
      </c>
      <c r="K136" s="49">
        <f>(J135/1.12)*0.05</f>
        <v>334.82142857142856</v>
      </c>
      <c r="N136" s="1" t="s">
        <v>94</v>
      </c>
      <c r="O136" s="35">
        <v>43197</v>
      </c>
      <c r="U136" s="54"/>
      <c r="V136" s="54"/>
      <c r="W136" s="54"/>
      <c r="X136" s="54"/>
      <c r="Y136" s="54"/>
      <c r="Z136" s="54"/>
    </row>
    <row r="137" spans="1:26" ht="17.25" thickBot="1" x14ac:dyDescent="0.3">
      <c r="A137" s="206"/>
      <c r="B137" s="206"/>
      <c r="C137" s="207"/>
      <c r="D137" s="207"/>
      <c r="E137" s="208"/>
      <c r="F137" s="209"/>
      <c r="G137" s="209"/>
      <c r="H137" s="332" t="s">
        <v>75</v>
      </c>
      <c r="I137" s="333"/>
      <c r="J137" s="211">
        <f>+J136+J118+J102+J94+J67</f>
        <v>247825.81</v>
      </c>
      <c r="K137" s="49"/>
      <c r="L137" s="25"/>
    </row>
    <row r="138" spans="1:26" ht="16.5" x14ac:dyDescent="0.25">
      <c r="A138" s="216"/>
      <c r="B138" s="216"/>
      <c r="C138" s="217"/>
      <c r="D138" s="217"/>
      <c r="E138" s="218"/>
      <c r="F138" s="209"/>
      <c r="G138" s="219"/>
      <c r="H138" s="194"/>
      <c r="I138" s="194"/>
      <c r="J138" s="195"/>
      <c r="K138" s="49"/>
      <c r="L138" s="25"/>
    </row>
    <row r="139" spans="1:26" s="54" customFormat="1" ht="16.5" x14ac:dyDescent="0.25">
      <c r="A139" s="206"/>
      <c r="B139" s="206"/>
      <c r="C139" s="207"/>
      <c r="D139" s="207"/>
      <c r="E139" s="208"/>
      <c r="F139" s="209"/>
      <c r="G139" s="209"/>
      <c r="H139" s="209"/>
      <c r="I139" s="209"/>
      <c r="J139" s="210"/>
      <c r="K139" s="53"/>
      <c r="O139" s="170"/>
    </row>
    <row r="140" spans="1:26" x14ac:dyDescent="0.25">
      <c r="A140" s="319" t="s">
        <v>77</v>
      </c>
      <c r="B140" s="319"/>
      <c r="C140" s="319"/>
      <c r="D140" s="319"/>
      <c r="E140" s="319"/>
      <c r="F140" s="319"/>
      <c r="G140" s="319"/>
      <c r="H140" s="319"/>
      <c r="I140" s="319"/>
      <c r="J140" s="319"/>
      <c r="K140" s="49"/>
    </row>
    <row r="141" spans="1:26" ht="31.5" customHeight="1" x14ac:dyDescent="0.25">
      <c r="A141" s="331" t="s">
        <v>141</v>
      </c>
      <c r="B141" s="331"/>
      <c r="C141" s="331"/>
      <c r="D141" s="331"/>
      <c r="E141" s="331"/>
      <c r="F141" s="331"/>
      <c r="G141" s="331"/>
      <c r="H141" s="331"/>
      <c r="I141" s="331"/>
      <c r="J141" s="331"/>
      <c r="K141" s="52"/>
      <c r="N141" s="6"/>
      <c r="O141" s="38"/>
      <c r="P141" s="6"/>
      <c r="Q141" s="6"/>
      <c r="R141" s="6"/>
      <c r="S141" s="6"/>
      <c r="T141" s="6"/>
      <c r="U141" s="6"/>
      <c r="V141" s="6"/>
      <c r="W141" s="6"/>
    </row>
    <row r="142" spans="1:26" ht="23.25" customHeight="1" x14ac:dyDescent="0.25">
      <c r="A142" s="41" t="s">
        <v>1</v>
      </c>
      <c r="B142" s="33" t="s">
        <v>92</v>
      </c>
      <c r="C142" s="33" t="s">
        <v>2</v>
      </c>
      <c r="D142" s="67" t="s">
        <v>144</v>
      </c>
      <c r="E142" s="33" t="s">
        <v>3</v>
      </c>
      <c r="F142" s="234" t="s">
        <v>4</v>
      </c>
      <c r="G142" s="33" t="s">
        <v>5</v>
      </c>
      <c r="H142" s="33" t="s">
        <v>6</v>
      </c>
      <c r="I142" s="33" t="s">
        <v>93</v>
      </c>
      <c r="J142" s="164" t="s">
        <v>7</v>
      </c>
      <c r="K142" s="49"/>
    </row>
    <row r="143" spans="1:26" s="54" customFormat="1" ht="15.75" customHeight="1" x14ac:dyDescent="0.25">
      <c r="A143" s="244">
        <v>99</v>
      </c>
      <c r="B143" s="250">
        <v>48165506</v>
      </c>
      <c r="C143" s="247" t="s">
        <v>841</v>
      </c>
      <c r="D143" s="247" t="s">
        <v>854</v>
      </c>
      <c r="E143" s="246" t="s">
        <v>855</v>
      </c>
      <c r="F143" s="299" t="s">
        <v>119</v>
      </c>
      <c r="G143" s="242" t="s">
        <v>11</v>
      </c>
      <c r="H143" s="242" t="s">
        <v>13</v>
      </c>
      <c r="I143" s="246" t="s">
        <v>963</v>
      </c>
      <c r="J143" s="249">
        <v>3000</v>
      </c>
      <c r="K143" s="53"/>
      <c r="N143" s="54" t="s">
        <v>101</v>
      </c>
      <c r="O143" s="170" t="s">
        <v>104</v>
      </c>
    </row>
    <row r="144" spans="1:26" s="54" customFormat="1" ht="15.75" customHeight="1" x14ac:dyDescent="0.25">
      <c r="A144" s="244">
        <v>100</v>
      </c>
      <c r="B144" s="250">
        <v>50414623</v>
      </c>
      <c r="C144" s="247" t="s">
        <v>842</v>
      </c>
      <c r="D144" s="247" t="s">
        <v>854</v>
      </c>
      <c r="E144" s="246" t="s">
        <v>855</v>
      </c>
      <c r="F144" s="300" t="s">
        <v>14</v>
      </c>
      <c r="G144" s="242" t="s">
        <v>11</v>
      </c>
      <c r="H144" s="242" t="s">
        <v>13</v>
      </c>
      <c r="I144" s="246" t="s">
        <v>972</v>
      </c>
      <c r="J144" s="249">
        <v>3000</v>
      </c>
      <c r="K144" s="53"/>
      <c r="L144" s="54" t="s">
        <v>603</v>
      </c>
      <c r="N144" s="54" t="s">
        <v>101</v>
      </c>
      <c r="O144" s="55">
        <v>42581</v>
      </c>
    </row>
    <row r="145" spans="1:26" s="54" customFormat="1" ht="15.75" customHeight="1" x14ac:dyDescent="0.25">
      <c r="A145" s="244">
        <v>101</v>
      </c>
      <c r="B145" s="250">
        <v>41864077</v>
      </c>
      <c r="C145" s="247" t="s">
        <v>848</v>
      </c>
      <c r="D145" s="247" t="s">
        <v>854</v>
      </c>
      <c r="E145" s="246" t="s">
        <v>855</v>
      </c>
      <c r="F145" s="301" t="s">
        <v>338</v>
      </c>
      <c r="G145" s="256" t="s">
        <v>11</v>
      </c>
      <c r="H145" s="243" t="s">
        <v>272</v>
      </c>
      <c r="I145" s="246" t="s">
        <v>962</v>
      </c>
      <c r="J145" s="249">
        <v>5000</v>
      </c>
      <c r="K145" s="53"/>
      <c r="L145" s="54" t="s">
        <v>603</v>
      </c>
      <c r="N145" s="54" t="s">
        <v>101</v>
      </c>
      <c r="O145" s="170" t="s">
        <v>104</v>
      </c>
    </row>
    <row r="146" spans="1:26" s="54" customFormat="1" ht="15.75" customHeight="1" x14ac:dyDescent="0.25">
      <c r="A146" s="244">
        <v>102</v>
      </c>
      <c r="B146" s="250">
        <v>28240847</v>
      </c>
      <c r="C146" s="247" t="s">
        <v>840</v>
      </c>
      <c r="D146" s="247" t="s">
        <v>854</v>
      </c>
      <c r="E146" s="246" t="s">
        <v>855</v>
      </c>
      <c r="F146" s="301" t="s">
        <v>369</v>
      </c>
      <c r="G146" s="256" t="s">
        <v>11</v>
      </c>
      <c r="H146" s="243" t="s">
        <v>335</v>
      </c>
      <c r="I146" s="246" t="s">
        <v>1014</v>
      </c>
      <c r="J146" s="249">
        <v>5500</v>
      </c>
      <c r="K146" s="53"/>
      <c r="N146" s="54" t="s">
        <v>101</v>
      </c>
      <c r="O146" s="55">
        <v>42805</v>
      </c>
    </row>
    <row r="147" spans="1:26" s="54" customFormat="1" ht="15.75" customHeight="1" x14ac:dyDescent="0.25">
      <c r="A147" s="244">
        <v>103</v>
      </c>
      <c r="B147" s="250">
        <v>91456436</v>
      </c>
      <c r="C147" s="247" t="s">
        <v>839</v>
      </c>
      <c r="D147" s="247" t="s">
        <v>854</v>
      </c>
      <c r="E147" s="246" t="s">
        <v>855</v>
      </c>
      <c r="F147" s="301" t="s">
        <v>373</v>
      </c>
      <c r="G147" s="256" t="s">
        <v>11</v>
      </c>
      <c r="H147" s="243" t="s">
        <v>374</v>
      </c>
      <c r="I147" s="246" t="s">
        <v>420</v>
      </c>
      <c r="J147" s="249">
        <v>3000</v>
      </c>
      <c r="K147" s="53"/>
      <c r="N147" s="54" t="s">
        <v>101</v>
      </c>
      <c r="O147" s="55">
        <v>43357</v>
      </c>
    </row>
    <row r="148" spans="1:26" s="54" customFormat="1" ht="15.75" customHeight="1" x14ac:dyDescent="0.25">
      <c r="A148" s="244">
        <v>104</v>
      </c>
      <c r="B148" s="250">
        <v>87679337</v>
      </c>
      <c r="C148" s="247" t="s">
        <v>951</v>
      </c>
      <c r="D148" s="247" t="s">
        <v>952</v>
      </c>
      <c r="E148" s="246" t="s">
        <v>939</v>
      </c>
      <c r="F148" s="302" t="s">
        <v>950</v>
      </c>
      <c r="G148" s="240" t="s">
        <v>129</v>
      </c>
      <c r="H148" s="241" t="s">
        <v>13</v>
      </c>
      <c r="I148" s="246" t="s">
        <v>965</v>
      </c>
      <c r="J148" s="249">
        <v>3000</v>
      </c>
      <c r="K148" s="53"/>
      <c r="O148" s="55"/>
    </row>
    <row r="149" spans="1:26" s="54" customFormat="1" ht="15.75" customHeight="1" x14ac:dyDescent="0.25">
      <c r="A149" s="244">
        <v>105</v>
      </c>
      <c r="B149" s="250">
        <v>37047566</v>
      </c>
      <c r="C149" s="247" t="s">
        <v>953</v>
      </c>
      <c r="D149" s="247" t="s">
        <v>941</v>
      </c>
      <c r="E149" s="246" t="s">
        <v>954</v>
      </c>
      <c r="F149" s="302" t="s">
        <v>949</v>
      </c>
      <c r="G149" s="240" t="s">
        <v>36</v>
      </c>
      <c r="H149" s="241" t="s">
        <v>13</v>
      </c>
      <c r="I149" s="246" t="s">
        <v>415</v>
      </c>
      <c r="J149" s="249">
        <v>3000</v>
      </c>
      <c r="K149" s="53"/>
      <c r="O149" s="55"/>
    </row>
    <row r="150" spans="1:26" s="54" customFormat="1" ht="15.75" customHeight="1" x14ac:dyDescent="0.25">
      <c r="A150" s="244">
        <v>106</v>
      </c>
      <c r="B150" s="250">
        <v>56321538</v>
      </c>
      <c r="C150" s="247" t="s">
        <v>955</v>
      </c>
      <c r="D150" s="247" t="s">
        <v>941</v>
      </c>
      <c r="E150" s="246" t="s">
        <v>935</v>
      </c>
      <c r="F150" s="302" t="s">
        <v>948</v>
      </c>
      <c r="G150" s="240" t="s">
        <v>42</v>
      </c>
      <c r="H150" s="241" t="s">
        <v>118</v>
      </c>
      <c r="I150" s="246" t="s">
        <v>1015</v>
      </c>
      <c r="J150" s="249">
        <v>6000</v>
      </c>
      <c r="K150" s="53"/>
      <c r="O150" s="55"/>
    </row>
    <row r="151" spans="1:26" s="54" customFormat="1" ht="16.5" x14ac:dyDescent="0.25">
      <c r="A151" s="244">
        <v>107</v>
      </c>
      <c r="B151" s="250">
        <v>30535506</v>
      </c>
      <c r="C151" s="247" t="s">
        <v>843</v>
      </c>
      <c r="D151" s="247" t="s">
        <v>854</v>
      </c>
      <c r="E151" s="246" t="s">
        <v>855</v>
      </c>
      <c r="F151" s="302" t="s">
        <v>71</v>
      </c>
      <c r="G151" s="239" t="s">
        <v>129</v>
      </c>
      <c r="H151" s="242" t="s">
        <v>13</v>
      </c>
      <c r="I151" s="246" t="s">
        <v>583</v>
      </c>
      <c r="J151" s="249">
        <v>3000</v>
      </c>
      <c r="K151" s="53"/>
      <c r="N151" s="54" t="s">
        <v>101</v>
      </c>
      <c r="O151" s="261">
        <v>42964</v>
      </c>
    </row>
    <row r="152" spans="1:26" ht="15.75" customHeight="1" x14ac:dyDescent="0.25">
      <c r="A152" s="230"/>
      <c r="B152" s="206"/>
      <c r="C152" s="207"/>
      <c r="D152" s="207"/>
      <c r="E152" s="208"/>
      <c r="F152" s="229"/>
      <c r="G152" s="229"/>
      <c r="H152" s="329" t="s">
        <v>924</v>
      </c>
      <c r="I152" s="330"/>
      <c r="J152" s="182">
        <f>SUM(J143:J151)</f>
        <v>34500</v>
      </c>
      <c r="K152" s="49"/>
      <c r="N152" s="1" t="s">
        <v>101</v>
      </c>
      <c r="O152" s="35">
        <v>43176</v>
      </c>
      <c r="U152" s="54"/>
      <c r="V152" s="54"/>
      <c r="W152" s="54"/>
      <c r="X152" s="54"/>
      <c r="Y152" s="54"/>
      <c r="Z152" s="54"/>
    </row>
    <row r="153" spans="1:26" s="25" customFormat="1" ht="15.75" customHeight="1" thickBot="1" x14ac:dyDescent="0.3">
      <c r="A153" s="230"/>
      <c r="B153" s="206"/>
      <c r="C153" s="207"/>
      <c r="D153" s="207"/>
      <c r="E153" s="208"/>
      <c r="F153" s="229"/>
      <c r="G153" s="229"/>
      <c r="H153" s="332" t="s">
        <v>78</v>
      </c>
      <c r="I153" s="333"/>
      <c r="J153" s="211">
        <f>J152</f>
        <v>34500</v>
      </c>
      <c r="K153" s="50"/>
      <c r="O153" s="32"/>
    </row>
    <row r="154" spans="1:26" s="25" customFormat="1" ht="15.75" customHeight="1" x14ac:dyDescent="0.25">
      <c r="A154" s="220"/>
      <c r="B154" s="220"/>
      <c r="C154" s="220"/>
      <c r="D154" s="220"/>
      <c r="E154" s="220"/>
      <c r="F154" s="58"/>
      <c r="G154" s="220"/>
      <c r="H154" s="168"/>
      <c r="I154" s="168"/>
      <c r="J154" s="169"/>
      <c r="K154" s="50"/>
      <c r="O154" s="32"/>
    </row>
    <row r="155" spans="1:26" s="54" customFormat="1" x14ac:dyDescent="0.25">
      <c r="A155" s="319" t="s">
        <v>79</v>
      </c>
      <c r="B155" s="319"/>
      <c r="C155" s="319"/>
      <c r="D155" s="319"/>
      <c r="E155" s="319"/>
      <c r="F155" s="319"/>
      <c r="G155" s="319"/>
      <c r="H155" s="319"/>
      <c r="I155" s="319"/>
      <c r="J155" s="319"/>
      <c r="K155" s="53"/>
      <c r="O155" s="170"/>
    </row>
    <row r="156" spans="1:26" x14ac:dyDescent="0.25">
      <c r="A156" s="331" t="s">
        <v>140</v>
      </c>
      <c r="B156" s="331"/>
      <c r="C156" s="331"/>
      <c r="D156" s="331"/>
      <c r="E156" s="331"/>
      <c r="F156" s="331"/>
      <c r="G156" s="331"/>
      <c r="H156" s="331"/>
      <c r="I156" s="331"/>
      <c r="J156" s="331"/>
      <c r="K156" s="52"/>
      <c r="N156" s="6"/>
      <c r="O156" s="38"/>
      <c r="P156" s="6"/>
      <c r="Q156" s="6"/>
      <c r="R156" s="6"/>
      <c r="S156" s="6"/>
      <c r="T156" s="6"/>
      <c r="U156" s="6"/>
      <c r="V156" s="6"/>
    </row>
    <row r="157" spans="1:26" ht="27" customHeight="1" x14ac:dyDescent="0.25">
      <c r="A157" s="41" t="s">
        <v>1</v>
      </c>
      <c r="B157" s="33" t="s">
        <v>92</v>
      </c>
      <c r="C157" s="33" t="s">
        <v>2</v>
      </c>
      <c r="D157" s="67" t="s">
        <v>144</v>
      </c>
      <c r="E157" s="33" t="s">
        <v>3</v>
      </c>
      <c r="F157" s="234" t="s">
        <v>4</v>
      </c>
      <c r="G157" s="33" t="s">
        <v>5</v>
      </c>
      <c r="H157" s="33" t="s">
        <v>6</v>
      </c>
      <c r="I157" s="33" t="s">
        <v>93</v>
      </c>
      <c r="J157" s="164" t="s">
        <v>7</v>
      </c>
      <c r="K157" s="49"/>
    </row>
    <row r="158" spans="1:26" s="54" customFormat="1" ht="19.5" customHeight="1" x14ac:dyDescent="0.25">
      <c r="A158" s="244">
        <v>108</v>
      </c>
      <c r="B158" s="250">
        <v>7383533</v>
      </c>
      <c r="C158" s="245" t="s">
        <v>810</v>
      </c>
      <c r="D158" s="247" t="s">
        <v>854</v>
      </c>
      <c r="E158" s="246" t="s">
        <v>855</v>
      </c>
      <c r="F158" s="241" t="s">
        <v>795</v>
      </c>
      <c r="G158" s="241" t="s">
        <v>36</v>
      </c>
      <c r="H158" s="241" t="s">
        <v>63</v>
      </c>
      <c r="I158" s="248" t="s">
        <v>971</v>
      </c>
      <c r="J158" s="249">
        <v>7000</v>
      </c>
      <c r="K158" s="53"/>
      <c r="O158" s="170"/>
    </row>
    <row r="159" spans="1:26" s="54" customFormat="1" ht="16.5" customHeight="1" x14ac:dyDescent="0.25">
      <c r="A159" s="244">
        <v>109</v>
      </c>
      <c r="B159" s="250">
        <v>32921454</v>
      </c>
      <c r="C159" s="246" t="s">
        <v>809</v>
      </c>
      <c r="D159" s="247" t="s">
        <v>854</v>
      </c>
      <c r="E159" s="246" t="s">
        <v>855</v>
      </c>
      <c r="F159" s="242" t="s">
        <v>127</v>
      </c>
      <c r="G159" s="242" t="s">
        <v>36</v>
      </c>
      <c r="H159" s="242" t="s">
        <v>13</v>
      </c>
      <c r="I159" s="248" t="s">
        <v>646</v>
      </c>
      <c r="J159" s="249">
        <v>5500</v>
      </c>
      <c r="K159" s="53"/>
      <c r="N159" s="54" t="s">
        <v>101</v>
      </c>
      <c r="O159" s="55">
        <v>43089</v>
      </c>
      <c r="P159" s="54">
        <v>152</v>
      </c>
    </row>
    <row r="160" spans="1:26" s="54" customFormat="1" ht="16.5" customHeight="1" x14ac:dyDescent="0.25">
      <c r="A160" s="244">
        <v>110</v>
      </c>
      <c r="B160" s="250">
        <v>15231054</v>
      </c>
      <c r="C160" s="246" t="s">
        <v>808</v>
      </c>
      <c r="D160" s="247" t="s">
        <v>854</v>
      </c>
      <c r="E160" s="246" t="s">
        <v>855</v>
      </c>
      <c r="F160" s="241" t="s">
        <v>62</v>
      </c>
      <c r="G160" s="241" t="s">
        <v>36</v>
      </c>
      <c r="H160" s="241" t="s">
        <v>13</v>
      </c>
      <c r="I160" s="248" t="s">
        <v>974</v>
      </c>
      <c r="J160" s="249">
        <v>3300</v>
      </c>
      <c r="K160" s="53"/>
      <c r="N160" s="54" t="s">
        <v>101</v>
      </c>
      <c r="O160" s="55" t="s">
        <v>104</v>
      </c>
    </row>
    <row r="161" spans="1:15" s="54" customFormat="1" ht="16.5" customHeight="1" x14ac:dyDescent="0.25">
      <c r="A161" s="244">
        <v>111</v>
      </c>
      <c r="B161" s="250">
        <v>59177802</v>
      </c>
      <c r="C161" s="246" t="s">
        <v>807</v>
      </c>
      <c r="D161" s="247" t="s">
        <v>854</v>
      </c>
      <c r="E161" s="246" t="s">
        <v>855</v>
      </c>
      <c r="F161" s="241" t="s">
        <v>38</v>
      </c>
      <c r="G161" s="241" t="s">
        <v>36</v>
      </c>
      <c r="H161" s="241" t="s">
        <v>13</v>
      </c>
      <c r="I161" s="248" t="s">
        <v>968</v>
      </c>
      <c r="J161" s="249">
        <v>3200</v>
      </c>
      <c r="K161" s="53"/>
      <c r="N161" s="54" t="s">
        <v>101</v>
      </c>
      <c r="O161" s="170" t="s">
        <v>104</v>
      </c>
    </row>
    <row r="162" spans="1:15" s="54" customFormat="1" ht="16.5" customHeight="1" x14ac:dyDescent="0.25">
      <c r="A162" s="244">
        <v>112</v>
      </c>
      <c r="B162" s="250">
        <v>47857048</v>
      </c>
      <c r="C162" s="246" t="s">
        <v>806</v>
      </c>
      <c r="D162" s="247" t="s">
        <v>854</v>
      </c>
      <c r="E162" s="246" t="s">
        <v>855</v>
      </c>
      <c r="F162" s="242" t="s">
        <v>39</v>
      </c>
      <c r="G162" s="241" t="s">
        <v>36</v>
      </c>
      <c r="H162" s="242" t="s">
        <v>13</v>
      </c>
      <c r="I162" s="248" t="s">
        <v>596</v>
      </c>
      <c r="J162" s="249">
        <v>3000</v>
      </c>
      <c r="K162" s="53"/>
      <c r="N162" s="54" t="s">
        <v>101</v>
      </c>
      <c r="O162" s="170" t="s">
        <v>104</v>
      </c>
    </row>
    <row r="163" spans="1:15" s="54" customFormat="1" ht="16.5" customHeight="1" x14ac:dyDescent="0.25">
      <c r="A163" s="244">
        <v>113</v>
      </c>
      <c r="B163" s="250">
        <v>60827084</v>
      </c>
      <c r="C163" s="246" t="s">
        <v>805</v>
      </c>
      <c r="D163" s="247" t="s">
        <v>854</v>
      </c>
      <c r="E163" s="246" t="s">
        <v>855</v>
      </c>
      <c r="F163" s="242" t="s">
        <v>41</v>
      </c>
      <c r="G163" s="241" t="s">
        <v>36</v>
      </c>
      <c r="H163" s="241" t="s">
        <v>13</v>
      </c>
      <c r="I163" s="248" t="s">
        <v>970</v>
      </c>
      <c r="J163" s="249">
        <v>3000</v>
      </c>
      <c r="K163" s="53"/>
      <c r="N163" s="54" t="s">
        <v>101</v>
      </c>
      <c r="O163" s="170" t="s">
        <v>104</v>
      </c>
    </row>
    <row r="164" spans="1:15" s="54" customFormat="1" ht="16.5" customHeight="1" x14ac:dyDescent="0.25">
      <c r="A164" s="244">
        <v>114</v>
      </c>
      <c r="B164" s="250">
        <v>16616510</v>
      </c>
      <c r="C164" s="246" t="s">
        <v>804</v>
      </c>
      <c r="D164" s="247" t="s">
        <v>854</v>
      </c>
      <c r="E164" s="246" t="s">
        <v>855</v>
      </c>
      <c r="F164" s="242" t="s">
        <v>88</v>
      </c>
      <c r="G164" s="242" t="s">
        <v>36</v>
      </c>
      <c r="H164" s="242" t="s">
        <v>13</v>
      </c>
      <c r="I164" s="248" t="s">
        <v>975</v>
      </c>
      <c r="J164" s="249">
        <v>3000</v>
      </c>
      <c r="K164" s="53"/>
      <c r="N164" s="54" t="s">
        <v>101</v>
      </c>
      <c r="O164" s="170" t="s">
        <v>104</v>
      </c>
    </row>
    <row r="165" spans="1:15" s="54" customFormat="1" ht="16.5" customHeight="1" x14ac:dyDescent="0.25">
      <c r="A165" s="244">
        <v>115</v>
      </c>
      <c r="B165" s="250">
        <v>53349040</v>
      </c>
      <c r="C165" s="246" t="s">
        <v>803</v>
      </c>
      <c r="D165" s="247" t="s">
        <v>854</v>
      </c>
      <c r="E165" s="246" t="s">
        <v>855</v>
      </c>
      <c r="F165" s="242" t="s">
        <v>98</v>
      </c>
      <c r="G165" s="242" t="s">
        <v>36</v>
      </c>
      <c r="H165" s="242" t="s">
        <v>19</v>
      </c>
      <c r="I165" s="248" t="s">
        <v>595</v>
      </c>
      <c r="J165" s="249">
        <v>3000</v>
      </c>
      <c r="K165" s="53"/>
      <c r="N165" s="54" t="s">
        <v>101</v>
      </c>
      <c r="O165" s="55">
        <v>43140</v>
      </c>
    </row>
    <row r="166" spans="1:15" s="54" customFormat="1" ht="16.5" customHeight="1" x14ac:dyDescent="0.25">
      <c r="A166" s="244">
        <v>116</v>
      </c>
      <c r="B166" s="250">
        <v>88943836</v>
      </c>
      <c r="C166" s="246" t="s">
        <v>802</v>
      </c>
      <c r="D166" s="247" t="s">
        <v>854</v>
      </c>
      <c r="E166" s="246" t="s">
        <v>855</v>
      </c>
      <c r="F166" s="242" t="s">
        <v>99</v>
      </c>
      <c r="G166" s="242" t="s">
        <v>36</v>
      </c>
      <c r="H166" s="242" t="s">
        <v>19</v>
      </c>
      <c r="I166" s="248" t="s">
        <v>582</v>
      </c>
      <c r="J166" s="249">
        <v>3000</v>
      </c>
      <c r="K166" s="53"/>
      <c r="N166" s="54" t="s">
        <v>101</v>
      </c>
      <c r="O166" s="55">
        <v>43201</v>
      </c>
    </row>
    <row r="167" spans="1:15" s="54" customFormat="1" ht="16.5" customHeight="1" x14ac:dyDescent="0.25">
      <c r="A167" s="244">
        <v>117</v>
      </c>
      <c r="B167" s="250">
        <v>62436929</v>
      </c>
      <c r="C167" s="246" t="s">
        <v>801</v>
      </c>
      <c r="D167" s="247" t="s">
        <v>854</v>
      </c>
      <c r="E167" s="246" t="s">
        <v>855</v>
      </c>
      <c r="F167" s="241" t="s">
        <v>89</v>
      </c>
      <c r="G167" s="242" t="s">
        <v>36</v>
      </c>
      <c r="H167" s="262" t="s">
        <v>13</v>
      </c>
      <c r="I167" s="248" t="s">
        <v>977</v>
      </c>
      <c r="J167" s="263">
        <v>3000</v>
      </c>
      <c r="K167" s="53"/>
      <c r="N167" s="54" t="s">
        <v>101</v>
      </c>
      <c r="O167" s="55">
        <v>43145</v>
      </c>
    </row>
    <row r="168" spans="1:15" s="54" customFormat="1" ht="16.5" customHeight="1" x14ac:dyDescent="0.25">
      <c r="A168" s="244">
        <v>118</v>
      </c>
      <c r="B168" s="250">
        <v>11943777</v>
      </c>
      <c r="C168" s="246" t="s">
        <v>800</v>
      </c>
      <c r="D168" s="247" t="s">
        <v>854</v>
      </c>
      <c r="E168" s="246" t="s">
        <v>855</v>
      </c>
      <c r="F168" s="242" t="s">
        <v>90</v>
      </c>
      <c r="G168" s="242" t="s">
        <v>36</v>
      </c>
      <c r="H168" s="242" t="s">
        <v>13</v>
      </c>
      <c r="I168" s="248" t="s">
        <v>973</v>
      </c>
      <c r="J168" s="249">
        <v>3000</v>
      </c>
      <c r="K168" s="53"/>
      <c r="N168" s="54" t="s">
        <v>101</v>
      </c>
      <c r="O168" s="55">
        <v>43139</v>
      </c>
    </row>
    <row r="169" spans="1:15" s="54" customFormat="1" ht="16.5" customHeight="1" x14ac:dyDescent="0.25">
      <c r="A169" s="244">
        <v>119</v>
      </c>
      <c r="B169" s="250">
        <v>50416383</v>
      </c>
      <c r="C169" s="246" t="s">
        <v>799</v>
      </c>
      <c r="D169" s="247" t="s">
        <v>854</v>
      </c>
      <c r="E169" s="246" t="s">
        <v>855</v>
      </c>
      <c r="F169" s="242" t="s">
        <v>114</v>
      </c>
      <c r="G169" s="242" t="s">
        <v>36</v>
      </c>
      <c r="H169" s="242" t="s">
        <v>13</v>
      </c>
      <c r="I169" s="248" t="s">
        <v>969</v>
      </c>
      <c r="J169" s="249">
        <v>3000</v>
      </c>
      <c r="K169" s="53"/>
      <c r="N169" s="54" t="s">
        <v>101</v>
      </c>
      <c r="O169" s="55">
        <v>43177</v>
      </c>
    </row>
    <row r="170" spans="1:15" s="54" customFormat="1" ht="16.5" customHeight="1" x14ac:dyDescent="0.25">
      <c r="A170" s="244">
        <v>120</v>
      </c>
      <c r="B170" s="250">
        <v>80462421</v>
      </c>
      <c r="C170" s="247" t="s">
        <v>798</v>
      </c>
      <c r="D170" s="247" t="s">
        <v>854</v>
      </c>
      <c r="E170" s="246" t="s">
        <v>855</v>
      </c>
      <c r="F170" s="241" t="s">
        <v>281</v>
      </c>
      <c r="G170" s="242" t="s">
        <v>36</v>
      </c>
      <c r="H170" s="241" t="s">
        <v>73</v>
      </c>
      <c r="I170" s="248" t="s">
        <v>1013</v>
      </c>
      <c r="J170" s="249">
        <v>3800</v>
      </c>
      <c r="K170" s="53"/>
      <c r="N170" s="54" t="s">
        <v>101</v>
      </c>
      <c r="O170" s="55">
        <v>43252</v>
      </c>
    </row>
    <row r="171" spans="1:15" s="284" customFormat="1" ht="16.5" customHeight="1" x14ac:dyDescent="0.25">
      <c r="A171" s="244">
        <v>121</v>
      </c>
      <c r="B171" s="250">
        <v>74960997</v>
      </c>
      <c r="C171" s="247" t="s">
        <v>797</v>
      </c>
      <c r="D171" s="247" t="s">
        <v>854</v>
      </c>
      <c r="E171" s="246" t="s">
        <v>911</v>
      </c>
      <c r="F171" s="241" t="s">
        <v>328</v>
      </c>
      <c r="G171" s="242" t="s">
        <v>36</v>
      </c>
      <c r="H171" s="241" t="s">
        <v>327</v>
      </c>
      <c r="I171" s="248" t="s">
        <v>1020</v>
      </c>
      <c r="J171" s="249">
        <v>3500</v>
      </c>
      <c r="K171" s="283"/>
      <c r="N171" s="284" t="s">
        <v>101</v>
      </c>
      <c r="O171" s="285">
        <v>42839</v>
      </c>
    </row>
    <row r="172" spans="1:15" s="54" customFormat="1" ht="16.5" customHeight="1" x14ac:dyDescent="0.25">
      <c r="A172" s="244">
        <v>122</v>
      </c>
      <c r="B172" s="250">
        <v>69066000</v>
      </c>
      <c r="C172" s="247" t="s">
        <v>944</v>
      </c>
      <c r="D172" s="247" t="s">
        <v>952</v>
      </c>
      <c r="E172" s="246" t="s">
        <v>939</v>
      </c>
      <c r="F172" s="241" t="s">
        <v>947</v>
      </c>
      <c r="G172" s="242" t="s">
        <v>53</v>
      </c>
      <c r="H172" s="241" t="s">
        <v>208</v>
      </c>
      <c r="I172" s="248" t="s">
        <v>412</v>
      </c>
      <c r="J172" s="249">
        <v>3000</v>
      </c>
      <c r="K172" s="53"/>
      <c r="O172" s="55"/>
    </row>
    <row r="173" spans="1:15" s="54" customFormat="1" ht="16.5" customHeight="1" thickBot="1" x14ac:dyDescent="0.3">
      <c r="A173" s="244">
        <v>123</v>
      </c>
      <c r="B173" s="250">
        <v>9930825</v>
      </c>
      <c r="C173" s="247" t="s">
        <v>796</v>
      </c>
      <c r="D173" s="247" t="s">
        <v>854</v>
      </c>
      <c r="E173" s="246" t="s">
        <v>855</v>
      </c>
      <c r="F173" s="241" t="s">
        <v>355</v>
      </c>
      <c r="G173" s="242" t="s">
        <v>36</v>
      </c>
      <c r="H173" s="241" t="s">
        <v>118</v>
      </c>
      <c r="I173" s="248" t="s">
        <v>976</v>
      </c>
      <c r="J173" s="249">
        <v>12000</v>
      </c>
      <c r="K173" s="53"/>
      <c r="N173" s="54" t="s">
        <v>101</v>
      </c>
      <c r="O173" s="55">
        <v>42868</v>
      </c>
    </row>
    <row r="174" spans="1:15" ht="16.5" customHeight="1" x14ac:dyDescent="0.25">
      <c r="A174" s="26"/>
      <c r="B174" s="26"/>
      <c r="C174" s="22"/>
      <c r="D174" s="22"/>
      <c r="E174" s="22"/>
      <c r="F174" s="23"/>
      <c r="G174" s="23"/>
      <c r="H174" s="316" t="s">
        <v>100</v>
      </c>
      <c r="I174" s="317"/>
      <c r="J174" s="165">
        <f>SUM(J158:J173)</f>
        <v>65300</v>
      </c>
      <c r="K174" s="50"/>
      <c r="N174" s="1" t="s">
        <v>307</v>
      </c>
      <c r="O174" s="35">
        <v>43394</v>
      </c>
    </row>
    <row r="175" spans="1:15" ht="16.5" thickBot="1" x14ac:dyDescent="0.3">
      <c r="A175" s="40"/>
      <c r="B175" s="10"/>
      <c r="C175" s="24"/>
      <c r="D175" s="24"/>
      <c r="E175" s="11"/>
      <c r="F175" s="24"/>
      <c r="G175" s="11"/>
      <c r="H175" s="303" t="s">
        <v>80</v>
      </c>
      <c r="I175" s="304"/>
      <c r="J175" s="161">
        <f>+J174</f>
        <v>65300</v>
      </c>
      <c r="K175" s="49"/>
    </row>
    <row r="176" spans="1:15" ht="18.75" thickBot="1" x14ac:dyDescent="0.3">
      <c r="A176" s="43"/>
      <c r="B176" s="11"/>
      <c r="C176" s="59"/>
      <c r="D176" s="59"/>
      <c r="E176" s="59"/>
      <c r="F176" s="235"/>
      <c r="G176" s="60"/>
      <c r="H176" s="324" t="s">
        <v>103</v>
      </c>
      <c r="I176" s="325"/>
      <c r="J176" s="162">
        <f>+J175+J153+J137+J49</f>
        <v>649180.64999999991</v>
      </c>
      <c r="K176" s="49"/>
    </row>
    <row r="177" spans="1:15" ht="21" customHeight="1" x14ac:dyDescent="0.25">
      <c r="A177" s="43"/>
      <c r="B177" s="11"/>
      <c r="C177" s="59"/>
      <c r="D177" s="59"/>
      <c r="E177" s="59"/>
      <c r="F177" s="235"/>
      <c r="G177" s="66"/>
      <c r="H177" s="68"/>
      <c r="I177" s="68"/>
      <c r="J177" s="163"/>
      <c r="K177" s="49"/>
    </row>
    <row r="178" spans="1:15" ht="21" customHeight="1" x14ac:dyDescent="0.25">
      <c r="A178" s="43"/>
      <c r="B178" s="11"/>
      <c r="C178" s="59"/>
      <c r="D178" s="59"/>
      <c r="E178" s="59"/>
      <c r="F178" s="235"/>
      <c r="G178" s="66"/>
      <c r="H178" s="68"/>
      <c r="I178" s="68"/>
      <c r="J178" s="163"/>
      <c r="K178" s="49"/>
    </row>
    <row r="179" spans="1:15" ht="12.75" customHeight="1" x14ac:dyDescent="0.25">
      <c r="A179" s="43"/>
      <c r="B179" s="11"/>
      <c r="C179" s="59"/>
      <c r="D179" s="59"/>
      <c r="E179" s="59"/>
      <c r="F179" s="235"/>
      <c r="G179" s="66"/>
      <c r="H179" s="68"/>
      <c r="I179" s="15"/>
      <c r="J179" s="163"/>
      <c r="K179" s="49"/>
    </row>
    <row r="180" spans="1:15" ht="15.75" customHeight="1" x14ac:dyDescent="0.25">
      <c r="A180" s="61" t="s">
        <v>45</v>
      </c>
      <c r="B180" s="65"/>
      <c r="C180" s="7"/>
      <c r="D180" s="7"/>
      <c r="E180" s="8" t="s">
        <v>46</v>
      </c>
      <c r="G180" s="8" t="s">
        <v>47</v>
      </c>
      <c r="H180" s="8"/>
      <c r="J180" s="166"/>
      <c r="K180" s="49"/>
    </row>
    <row r="181" spans="1:15" ht="16.5" x14ac:dyDescent="0.25">
      <c r="A181" s="63"/>
      <c r="B181" s="323" t="s">
        <v>350</v>
      </c>
      <c r="C181" s="323"/>
      <c r="D181" s="323"/>
      <c r="E181" s="9"/>
      <c r="F181" s="226" t="s">
        <v>154</v>
      </c>
      <c r="G181" s="9"/>
      <c r="H181" s="326" t="s">
        <v>148</v>
      </c>
      <c r="I181" s="326"/>
      <c r="J181" s="326"/>
      <c r="K181" s="9"/>
      <c r="L181" s="29"/>
      <c r="M181" s="2"/>
      <c r="O181" s="1"/>
    </row>
    <row r="182" spans="1:15" ht="16.5" x14ac:dyDescent="0.25">
      <c r="A182" s="63"/>
      <c r="B182" s="323" t="s">
        <v>97</v>
      </c>
      <c r="C182" s="323"/>
      <c r="D182" s="323"/>
      <c r="E182" s="9"/>
      <c r="F182" s="225" t="s">
        <v>91</v>
      </c>
      <c r="G182" s="9"/>
      <c r="H182" s="323" t="s">
        <v>48</v>
      </c>
      <c r="I182" s="323"/>
      <c r="J182" s="323"/>
      <c r="K182" s="29"/>
      <c r="L182" s="2"/>
      <c r="O182" s="1"/>
    </row>
    <row r="183" spans="1:15" ht="16.5" x14ac:dyDescent="0.25">
      <c r="A183" s="63"/>
      <c r="B183" s="323" t="s">
        <v>49</v>
      </c>
      <c r="C183" s="323"/>
      <c r="D183" s="323"/>
      <c r="E183" s="9"/>
      <c r="F183" s="225" t="s">
        <v>49</v>
      </c>
      <c r="G183" s="9"/>
      <c r="H183" s="323" t="s">
        <v>49</v>
      </c>
      <c r="I183" s="323"/>
      <c r="J183" s="323"/>
      <c r="K183" s="29"/>
      <c r="L183" s="2"/>
      <c r="O183" s="1"/>
    </row>
    <row r="184" spans="1:15" ht="16.5" x14ac:dyDescent="0.25">
      <c r="A184" s="49"/>
      <c r="B184" s="1"/>
      <c r="C184" s="1"/>
      <c r="D184" s="1"/>
      <c r="F184" s="32"/>
      <c r="K184" s="89"/>
      <c r="L184" s="9"/>
      <c r="M184" s="62"/>
      <c r="N184" s="30" t="s">
        <v>81</v>
      </c>
    </row>
    <row r="185" spans="1:15" x14ac:dyDescent="0.25">
      <c r="A185" s="49"/>
      <c r="B185" s="1"/>
      <c r="C185" s="1"/>
      <c r="D185" s="1"/>
      <c r="F185" s="32"/>
      <c r="O185" s="1"/>
    </row>
    <row r="186" spans="1:15" x14ac:dyDescent="0.25">
      <c r="L186" s="85"/>
      <c r="O186" s="1"/>
    </row>
    <row r="187" spans="1:15" x14ac:dyDescent="0.25">
      <c r="K187" s="85"/>
    </row>
    <row r="188" spans="1:15" x14ac:dyDescent="0.25">
      <c r="K188" s="85"/>
    </row>
    <row r="189" spans="1:15" x14ac:dyDescent="0.25">
      <c r="K189" s="85"/>
    </row>
  </sheetData>
  <sortState ref="A9:A44">
    <sortCondition ref="A8"/>
  </sortState>
  <mergeCells count="29">
    <mergeCell ref="A1:J1"/>
    <mergeCell ref="A2:J2"/>
    <mergeCell ref="H174:I174"/>
    <mergeCell ref="H67:I67"/>
    <mergeCell ref="H94:I94"/>
    <mergeCell ref="H102:I102"/>
    <mergeCell ref="H136:I136"/>
    <mergeCell ref="H137:I137"/>
    <mergeCell ref="A156:J156"/>
    <mergeCell ref="A4:J4"/>
    <mergeCell ref="A5:J5"/>
    <mergeCell ref="A58:J58"/>
    <mergeCell ref="A59:J59"/>
    <mergeCell ref="H48:I48"/>
    <mergeCell ref="H175:I175"/>
    <mergeCell ref="H49:I49"/>
    <mergeCell ref="H118:I118"/>
    <mergeCell ref="H181:J181"/>
    <mergeCell ref="A140:J140"/>
    <mergeCell ref="A141:J141"/>
    <mergeCell ref="A155:J155"/>
    <mergeCell ref="H176:I176"/>
    <mergeCell ref="H152:I152"/>
    <mergeCell ref="H153:I153"/>
    <mergeCell ref="H182:J182"/>
    <mergeCell ref="H183:J183"/>
    <mergeCell ref="B181:D181"/>
    <mergeCell ref="B182:D182"/>
    <mergeCell ref="B183:D183"/>
  </mergeCells>
  <conditionalFormatting sqref="B48">
    <cfRule type="duplicateValues" dxfId="89" priority="120"/>
  </conditionalFormatting>
  <conditionalFormatting sqref="B61">
    <cfRule type="duplicateValues" dxfId="88" priority="119"/>
  </conditionalFormatting>
  <conditionalFormatting sqref="B142">
    <cfRule type="duplicateValues" dxfId="87" priority="117"/>
  </conditionalFormatting>
  <conditionalFormatting sqref="B157">
    <cfRule type="duplicateValues" dxfId="86" priority="116"/>
  </conditionalFormatting>
  <conditionalFormatting sqref="O94:O100 O175:O1048576 O119:O122 O102:O116 O1:O13 O124:O151 O153:O172 O73:O92 O16:O62 O67:O71">
    <cfRule type="timePeriod" dxfId="85" priority="115" timePeriod="thisMonth">
      <formula>AND(MONTH(O1)=MONTH(TODAY()),YEAR(O1)=YEAR(TODAY()))</formula>
    </cfRule>
  </conditionalFormatting>
  <conditionalFormatting sqref="B24">
    <cfRule type="duplicateValues" dxfId="84" priority="113"/>
  </conditionalFormatting>
  <conditionalFormatting sqref="B27">
    <cfRule type="duplicateValues" dxfId="83" priority="111"/>
  </conditionalFormatting>
  <conditionalFormatting sqref="B28">
    <cfRule type="duplicateValues" dxfId="82" priority="110"/>
  </conditionalFormatting>
  <conditionalFormatting sqref="L187:L1048576 L1:L6">
    <cfRule type="duplicateValues" dxfId="81" priority="729"/>
  </conditionalFormatting>
  <conditionalFormatting sqref="O72">
    <cfRule type="timePeriod" dxfId="80" priority="100" timePeriod="thisMonth">
      <formula>AND(MONTH(O72)=MONTH(TODAY()),YEAR(O72)=YEAR(TODAY()))</formula>
    </cfRule>
  </conditionalFormatting>
  <conditionalFormatting sqref="B10">
    <cfRule type="duplicateValues" dxfId="79" priority="94"/>
  </conditionalFormatting>
  <conditionalFormatting sqref="C10">
    <cfRule type="duplicateValues" dxfId="78" priority="93"/>
  </conditionalFormatting>
  <conditionalFormatting sqref="B90">
    <cfRule type="duplicateValues" dxfId="77" priority="92"/>
  </conditionalFormatting>
  <conditionalFormatting sqref="B99">
    <cfRule type="duplicateValues" dxfId="76" priority="91"/>
  </conditionalFormatting>
  <conditionalFormatting sqref="B91">
    <cfRule type="duplicateValues" dxfId="75" priority="90"/>
  </conditionalFormatting>
  <conditionalFormatting sqref="O93">
    <cfRule type="timePeriod" dxfId="74" priority="83" timePeriod="thisMonth">
      <formula>AND(MONTH(O93)=MONTH(TODAY()),YEAR(O93)=YEAR(TODAY()))</formula>
    </cfRule>
  </conditionalFormatting>
  <conditionalFormatting sqref="M93">
    <cfRule type="duplicateValues" dxfId="73" priority="84"/>
  </conditionalFormatting>
  <conditionalFormatting sqref="L93">
    <cfRule type="duplicateValues" dxfId="72" priority="85"/>
  </conditionalFormatting>
  <conditionalFormatting sqref="B92">
    <cfRule type="duplicateValues" dxfId="71" priority="82"/>
  </conditionalFormatting>
  <conditionalFormatting sqref="M171:M172 M45">
    <cfRule type="duplicateValues" dxfId="70" priority="76"/>
  </conditionalFormatting>
  <conditionalFormatting sqref="L171:L172 L45">
    <cfRule type="duplicateValues" dxfId="69" priority="77"/>
  </conditionalFormatting>
  <conditionalFormatting sqref="B170">
    <cfRule type="duplicateValues" dxfId="68" priority="74"/>
  </conditionalFormatting>
  <conditionalFormatting sqref="O66">
    <cfRule type="timePeriod" dxfId="67" priority="64" timePeriod="thisMonth">
      <formula>AND(MONTH(O66)=MONTH(TODAY()),YEAR(O66)=YEAR(TODAY()))</formula>
    </cfRule>
  </conditionalFormatting>
  <conditionalFormatting sqref="M66">
    <cfRule type="duplicateValues" dxfId="66" priority="65"/>
  </conditionalFormatting>
  <conditionalFormatting sqref="B65">
    <cfRule type="duplicateValues" dxfId="65" priority="66"/>
  </conditionalFormatting>
  <conditionalFormatting sqref="L66">
    <cfRule type="duplicateValues" dxfId="64" priority="67"/>
  </conditionalFormatting>
  <conditionalFormatting sqref="O65">
    <cfRule type="timePeriod" dxfId="63" priority="60" timePeriod="thisMonth">
      <formula>AND(MONTH(O65)=MONTH(TODAY()),YEAR(O65)=YEAR(TODAY()))</formula>
    </cfRule>
  </conditionalFormatting>
  <conditionalFormatting sqref="M65">
    <cfRule type="duplicateValues" dxfId="62" priority="61"/>
  </conditionalFormatting>
  <conditionalFormatting sqref="B64">
    <cfRule type="duplicateValues" dxfId="61" priority="62"/>
  </conditionalFormatting>
  <conditionalFormatting sqref="L65">
    <cfRule type="duplicateValues" dxfId="60" priority="63"/>
  </conditionalFormatting>
  <conditionalFormatting sqref="O63:O64">
    <cfRule type="timePeriod" dxfId="59" priority="56" timePeriod="thisMonth">
      <formula>AND(MONTH(O63)=MONTH(TODAY()),YEAR(O63)=YEAR(TODAY()))</formula>
    </cfRule>
  </conditionalFormatting>
  <conditionalFormatting sqref="M63:M64">
    <cfRule type="duplicateValues" dxfId="58" priority="57"/>
  </conditionalFormatting>
  <conditionalFormatting sqref="B62">
    <cfRule type="duplicateValues" dxfId="57" priority="58"/>
  </conditionalFormatting>
  <conditionalFormatting sqref="L63:L64">
    <cfRule type="duplicateValues" dxfId="56" priority="59"/>
  </conditionalFormatting>
  <conditionalFormatting sqref="B63">
    <cfRule type="duplicateValues" dxfId="55" priority="55"/>
  </conditionalFormatting>
  <conditionalFormatting sqref="B169">
    <cfRule type="duplicateValues" dxfId="54" priority="1112"/>
  </conditionalFormatting>
  <conditionalFormatting sqref="O173">
    <cfRule type="timePeriod" dxfId="53" priority="50" timePeriod="thisMonth">
      <formula>AND(MONTH(O173)=MONTH(TODAY()),YEAR(O173)=YEAR(TODAY()))</formula>
    </cfRule>
  </conditionalFormatting>
  <conditionalFormatting sqref="M173">
    <cfRule type="duplicateValues" dxfId="52" priority="51"/>
  </conditionalFormatting>
  <conditionalFormatting sqref="B171:B172 B45">
    <cfRule type="duplicateValues" dxfId="51" priority="52"/>
  </conditionalFormatting>
  <conditionalFormatting sqref="L173">
    <cfRule type="duplicateValues" dxfId="50" priority="53"/>
  </conditionalFormatting>
  <conditionalFormatting sqref="O174">
    <cfRule type="timePeriod" dxfId="49" priority="46" timePeriod="thisMonth">
      <formula>AND(MONTH(O174)=MONTH(TODAY()),YEAR(O174)=YEAR(TODAY()))</formula>
    </cfRule>
  </conditionalFormatting>
  <conditionalFormatting sqref="M174">
    <cfRule type="duplicateValues" dxfId="48" priority="47"/>
  </conditionalFormatting>
  <conditionalFormatting sqref="B173">
    <cfRule type="duplicateValues" dxfId="47" priority="48"/>
  </conditionalFormatting>
  <conditionalFormatting sqref="L174">
    <cfRule type="duplicateValues" dxfId="46" priority="49"/>
  </conditionalFormatting>
  <conditionalFormatting sqref="B132 B134">
    <cfRule type="duplicateValues" dxfId="45" priority="1116"/>
  </conditionalFormatting>
  <conditionalFormatting sqref="B16 B11 B13">
    <cfRule type="duplicateValues" dxfId="44" priority="1249"/>
  </conditionalFormatting>
  <conditionalFormatting sqref="O101">
    <cfRule type="timePeriod" dxfId="43" priority="34" timePeriod="thisMonth">
      <formula>AND(MONTH(O101)=MONTH(TODAY()),YEAR(O101)=YEAR(TODAY()))</formula>
    </cfRule>
  </conditionalFormatting>
  <conditionalFormatting sqref="O14:O15">
    <cfRule type="timePeriod" dxfId="42" priority="30" timePeriod="thisMonth">
      <formula>AND(MONTH(O14)=MONTH(TODAY()),YEAR(O14)=YEAR(TODAY()))</formula>
    </cfRule>
  </conditionalFormatting>
  <conditionalFormatting sqref="B14:B15">
    <cfRule type="duplicateValues" dxfId="41" priority="31"/>
  </conditionalFormatting>
  <conditionalFormatting sqref="M14:M15">
    <cfRule type="duplicateValues" dxfId="40" priority="32"/>
  </conditionalFormatting>
  <conditionalFormatting sqref="L14:L15">
    <cfRule type="duplicateValues" dxfId="39" priority="33"/>
  </conditionalFormatting>
  <conditionalFormatting sqref="B29">
    <cfRule type="duplicateValues" dxfId="38" priority="28"/>
  </conditionalFormatting>
  <conditionalFormatting sqref="C128">
    <cfRule type="duplicateValues" dxfId="37" priority="27"/>
  </conditionalFormatting>
  <conditionalFormatting sqref="B133">
    <cfRule type="duplicateValues" dxfId="36" priority="23"/>
  </conditionalFormatting>
  <conditionalFormatting sqref="B43">
    <cfRule type="duplicateValues" dxfId="35" priority="21"/>
  </conditionalFormatting>
  <conditionalFormatting sqref="B33:B34 B30:B31">
    <cfRule type="duplicateValues" dxfId="34" priority="1399"/>
  </conditionalFormatting>
  <conditionalFormatting sqref="O123">
    <cfRule type="timePeriod" dxfId="33" priority="15" timePeriod="thisMonth">
      <formula>AND(MONTH(O123)=MONTH(TODAY()),YEAR(O123)=YEAR(TODAY()))</formula>
    </cfRule>
  </conditionalFormatting>
  <conditionalFormatting sqref="M123">
    <cfRule type="duplicateValues" dxfId="32" priority="16"/>
  </conditionalFormatting>
  <conditionalFormatting sqref="B122">
    <cfRule type="duplicateValues" dxfId="31" priority="17"/>
  </conditionalFormatting>
  <conditionalFormatting sqref="L123">
    <cfRule type="duplicateValues" dxfId="30" priority="18"/>
  </conditionalFormatting>
  <conditionalFormatting sqref="B100">
    <cfRule type="duplicateValues" dxfId="29" priority="1477"/>
  </conditionalFormatting>
  <conditionalFormatting sqref="M101">
    <cfRule type="duplicateValues" dxfId="28" priority="1478"/>
  </conditionalFormatting>
  <conditionalFormatting sqref="L101">
    <cfRule type="duplicateValues" dxfId="27" priority="1479"/>
  </conditionalFormatting>
  <conditionalFormatting sqref="M129 M33:M34 M30:M31">
    <cfRule type="duplicateValues" dxfId="26" priority="1599"/>
  </conditionalFormatting>
  <conditionalFormatting sqref="L129 L33:L34 L30:L31">
    <cfRule type="duplicateValues" dxfId="25" priority="1602"/>
  </conditionalFormatting>
  <conditionalFormatting sqref="B128 B93">
    <cfRule type="duplicateValues" dxfId="24" priority="1635"/>
  </conditionalFormatting>
  <conditionalFormatting sqref="M187:M1048576 M175:M180 M1:M13 M94:M100 M32 M16:M29 M102:M107 M124:M128 M35 M130:M135 M122 M137:M145 M153:M170 M37:M41 M43:M44 M46:M62 M67:M92">
    <cfRule type="duplicateValues" dxfId="23" priority="1637"/>
  </conditionalFormatting>
  <conditionalFormatting sqref="B184:B185 L175:L180 L7:L13 L94:L100 L32 L16:L29 L102:L107 L124:L128 L35 L130:L135 L122 L137:L145 L153:L170 L37:L41 L43:L44 L46:L62 L67:L92">
    <cfRule type="duplicateValues" dxfId="22" priority="1652"/>
  </conditionalFormatting>
  <conditionalFormatting sqref="O117:O118">
    <cfRule type="timePeriod" dxfId="21" priority="5" timePeriod="thisMonth">
      <formula>AND(MONTH(O117)=MONTH(TODAY()),YEAR(O117)=YEAR(TODAY()))</formula>
    </cfRule>
  </conditionalFormatting>
  <conditionalFormatting sqref="M117:M118">
    <cfRule type="duplicateValues" dxfId="20" priority="6"/>
  </conditionalFormatting>
  <conditionalFormatting sqref="B116:B117">
    <cfRule type="duplicateValues" dxfId="19" priority="7"/>
  </conditionalFormatting>
  <conditionalFormatting sqref="L117:L118">
    <cfRule type="duplicateValues" dxfId="18" priority="8"/>
  </conditionalFormatting>
  <conditionalFormatting sqref="B107">
    <cfRule type="duplicateValues" dxfId="17" priority="12"/>
  </conditionalFormatting>
  <conditionalFormatting sqref="B118:B120 B114:B115 B112 B108:B110">
    <cfRule type="duplicateValues" dxfId="16" priority="1843"/>
  </conditionalFormatting>
  <conditionalFormatting sqref="M151 M119:M121 M108:M116">
    <cfRule type="duplicateValues" dxfId="15" priority="1848"/>
  </conditionalFormatting>
  <conditionalFormatting sqref="L151 L119:L121 L108:L116">
    <cfRule type="duplicateValues" dxfId="14" priority="1851"/>
  </conditionalFormatting>
  <conditionalFormatting sqref="B151 B113 B111">
    <cfRule type="duplicateValues" dxfId="13" priority="1919"/>
  </conditionalFormatting>
  <conditionalFormatting sqref="M146:M150 M42 M136 M36">
    <cfRule type="duplicateValues" dxfId="12" priority="1945"/>
  </conditionalFormatting>
  <conditionalFormatting sqref="B145:B147 B135 B36">
    <cfRule type="duplicateValues" dxfId="11" priority="1948"/>
  </conditionalFormatting>
  <conditionalFormatting sqref="L146:L150 L42 L136 L36">
    <cfRule type="duplicateValues" dxfId="10" priority="1951"/>
  </conditionalFormatting>
  <conditionalFormatting sqref="B23">
    <cfRule type="duplicateValues" dxfId="9" priority="1976"/>
  </conditionalFormatting>
  <conditionalFormatting sqref="O152">
    <cfRule type="timePeriod" dxfId="8" priority="1" timePeriod="thisMonth">
      <formula>AND(MONTH(O152)=MONTH(TODAY()),YEAR(O152)=YEAR(TODAY()))</formula>
    </cfRule>
  </conditionalFormatting>
  <conditionalFormatting sqref="M152">
    <cfRule type="duplicateValues" dxfId="7" priority="3"/>
  </conditionalFormatting>
  <conditionalFormatting sqref="L152">
    <cfRule type="duplicateValues" dxfId="6" priority="4"/>
  </conditionalFormatting>
  <conditionalFormatting sqref="B152:B153">
    <cfRule type="duplicateValues" dxfId="5" priority="1977"/>
  </conditionalFormatting>
  <conditionalFormatting sqref="B186:B1048576 B32 B3 B7:B9 B12 B49:B57 B25:B26 B17:B22 B136:B139 B158:B168 B143:B144 B94:B98 B174:B179 B35 B101:B106 B123:B127 B129:B131 B121 B148:B150 B37:B42 B44 B46 B66:B89">
    <cfRule type="duplicateValues" dxfId="4" priority="2048"/>
  </conditionalFormatting>
  <hyperlinks>
    <hyperlink ref="A1:J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7" fitToHeight="2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selection activeCell="B17" sqref="B17"/>
    </sheetView>
  </sheetViews>
  <sheetFormatPr baseColWidth="10" defaultRowHeight="15" x14ac:dyDescent="0.25"/>
  <cols>
    <col min="1" max="16384" width="11.42578125" style="1"/>
  </cols>
  <sheetData>
    <row r="2" spans="1:6" x14ac:dyDescent="0.25">
      <c r="A2" s="98" t="s">
        <v>149</v>
      </c>
      <c r="B2" s="99" t="s">
        <v>435</v>
      </c>
      <c r="C2" s="95"/>
      <c r="D2" s="96">
        <v>192</v>
      </c>
      <c r="E2" s="97">
        <v>20000</v>
      </c>
      <c r="F2" s="1" t="str">
        <f>CONCATENATE(B2,C2,"-",D2,E2)</f>
        <v>28525-19220000</v>
      </c>
    </row>
    <row r="3" spans="1:6" x14ac:dyDescent="0.25">
      <c r="A3" s="98" t="s">
        <v>180</v>
      </c>
      <c r="B3" s="99" t="s">
        <v>436</v>
      </c>
      <c r="C3" s="99" t="s">
        <v>437</v>
      </c>
      <c r="D3" s="96">
        <v>117</v>
      </c>
      <c r="E3" s="97">
        <v>15000</v>
      </c>
      <c r="F3" s="1" t="str">
        <f t="shared" ref="F3:F66" si="0">CONCATENATE(B3,C3,"-",D3,E3)</f>
        <v>24584029C-11715000</v>
      </c>
    </row>
    <row r="4" spans="1:6" x14ac:dyDescent="0.25">
      <c r="A4" s="98" t="s">
        <v>183</v>
      </c>
      <c r="B4" s="99" t="s">
        <v>438</v>
      </c>
      <c r="C4" s="99" t="s">
        <v>439</v>
      </c>
      <c r="D4" s="96">
        <v>22</v>
      </c>
      <c r="E4" s="97">
        <v>12000</v>
      </c>
      <c r="F4" s="1" t="str">
        <f t="shared" si="0"/>
        <v>6627889A-2212000</v>
      </c>
    </row>
    <row r="5" spans="1:6" x14ac:dyDescent="0.25">
      <c r="A5" s="98" t="s">
        <v>185</v>
      </c>
      <c r="B5" s="99" t="s">
        <v>440</v>
      </c>
      <c r="C5" s="99" t="s">
        <v>437</v>
      </c>
      <c r="D5" s="96">
        <v>10</v>
      </c>
      <c r="E5" s="97">
        <v>8000</v>
      </c>
      <c r="F5" s="1" t="str">
        <f t="shared" si="0"/>
        <v>47433728C-108000</v>
      </c>
    </row>
    <row r="6" spans="1:6" x14ac:dyDescent="0.25">
      <c r="A6" s="98" t="s">
        <v>187</v>
      </c>
      <c r="B6" s="99" t="s">
        <v>441</v>
      </c>
      <c r="C6" s="99" t="s">
        <v>439</v>
      </c>
      <c r="D6" s="96">
        <v>9</v>
      </c>
      <c r="E6" s="97">
        <v>7000</v>
      </c>
      <c r="F6" s="1" t="str">
        <f t="shared" si="0"/>
        <v>40328252A-97000</v>
      </c>
    </row>
    <row r="7" spans="1:6" x14ac:dyDescent="0.25">
      <c r="A7" s="98" t="s">
        <v>442</v>
      </c>
      <c r="B7" s="99" t="s">
        <v>443</v>
      </c>
      <c r="C7" s="99" t="s">
        <v>439</v>
      </c>
      <c r="D7" s="96">
        <v>203</v>
      </c>
      <c r="E7" s="97">
        <v>7000</v>
      </c>
      <c r="F7" s="1" t="str">
        <f t="shared" si="0"/>
        <v>60990996A-2037000</v>
      </c>
    </row>
    <row r="8" spans="1:6" x14ac:dyDescent="0.25">
      <c r="A8" s="98" t="s">
        <v>189</v>
      </c>
      <c r="B8" s="99" t="s">
        <v>444</v>
      </c>
      <c r="C8" s="99" t="s">
        <v>437</v>
      </c>
      <c r="D8" s="96">
        <v>52</v>
      </c>
      <c r="E8" s="97">
        <v>5000</v>
      </c>
      <c r="F8" s="1" t="str">
        <f t="shared" si="0"/>
        <v>55111475C-525000</v>
      </c>
    </row>
    <row r="9" spans="1:6" x14ac:dyDescent="0.25">
      <c r="A9" s="98" t="s">
        <v>191</v>
      </c>
      <c r="B9" s="99" t="s">
        <v>445</v>
      </c>
      <c r="C9" s="99" t="s">
        <v>439</v>
      </c>
      <c r="D9" s="96">
        <v>12</v>
      </c>
      <c r="E9" s="97">
        <v>5000</v>
      </c>
      <c r="F9" s="1" t="str">
        <f t="shared" si="0"/>
        <v>41864077A-125000</v>
      </c>
    </row>
    <row r="10" spans="1:6" x14ac:dyDescent="0.25">
      <c r="A10" s="98" t="s">
        <v>192</v>
      </c>
      <c r="B10" s="99" t="s">
        <v>446</v>
      </c>
      <c r="C10" s="99" t="s">
        <v>439</v>
      </c>
      <c r="D10" s="96">
        <v>12</v>
      </c>
      <c r="E10" s="97">
        <v>4500</v>
      </c>
      <c r="F10" s="1" t="str">
        <f t="shared" si="0"/>
        <v>85457167A-124500</v>
      </c>
    </row>
    <row r="11" spans="1:6" x14ac:dyDescent="0.25">
      <c r="A11" s="98" t="s">
        <v>194</v>
      </c>
      <c r="B11" s="99" t="s">
        <v>447</v>
      </c>
      <c r="C11" s="99" t="s">
        <v>439</v>
      </c>
      <c r="D11" s="96">
        <v>12</v>
      </c>
      <c r="E11" s="97">
        <v>4000</v>
      </c>
      <c r="F11" s="1" t="str">
        <f t="shared" si="0"/>
        <v>90082478A-124000</v>
      </c>
    </row>
    <row r="12" spans="1:6" x14ac:dyDescent="0.25">
      <c r="A12" s="98" t="s">
        <v>448</v>
      </c>
      <c r="B12" s="99" t="s">
        <v>449</v>
      </c>
      <c r="C12" s="99" t="s">
        <v>439</v>
      </c>
      <c r="D12" s="96">
        <v>13</v>
      </c>
      <c r="E12" s="97">
        <v>3000</v>
      </c>
      <c r="F12" s="1" t="str">
        <f t="shared" si="0"/>
        <v>67151698A-133000</v>
      </c>
    </row>
    <row r="13" spans="1:6" x14ac:dyDescent="0.25">
      <c r="A13" s="98" t="s">
        <v>301</v>
      </c>
      <c r="B13" s="99" t="s">
        <v>304</v>
      </c>
      <c r="C13" s="99" t="s">
        <v>439</v>
      </c>
      <c r="D13" s="96">
        <v>8</v>
      </c>
      <c r="E13" s="97">
        <v>15000</v>
      </c>
      <c r="F13" s="1" t="str">
        <f t="shared" si="0"/>
        <v>2502910KA-815000</v>
      </c>
    </row>
    <row r="14" spans="1:6" x14ac:dyDescent="0.25">
      <c r="A14" s="98" t="s">
        <v>450</v>
      </c>
      <c r="B14" s="99" t="s">
        <v>451</v>
      </c>
      <c r="C14" s="99" t="s">
        <v>439</v>
      </c>
      <c r="D14" s="96">
        <v>11</v>
      </c>
      <c r="E14" s="97">
        <v>5300</v>
      </c>
      <c r="F14" s="1" t="str">
        <f t="shared" si="0"/>
        <v>84272538A-115300</v>
      </c>
    </row>
    <row r="15" spans="1:6" x14ac:dyDescent="0.25">
      <c r="A15" s="98" t="s">
        <v>452</v>
      </c>
      <c r="B15" s="99" t="s">
        <v>453</v>
      </c>
      <c r="C15" s="99" t="s">
        <v>439</v>
      </c>
      <c r="D15" s="96">
        <v>11</v>
      </c>
      <c r="E15" s="97">
        <v>3000</v>
      </c>
      <c r="F15" s="1" t="str">
        <f t="shared" si="0"/>
        <v>41524829A-113000</v>
      </c>
    </row>
    <row r="16" spans="1:6" x14ac:dyDescent="0.25">
      <c r="A16" s="98" t="s">
        <v>280</v>
      </c>
      <c r="B16" s="99" t="s">
        <v>454</v>
      </c>
      <c r="C16" s="99" t="s">
        <v>439</v>
      </c>
      <c r="D16" s="96">
        <v>17</v>
      </c>
      <c r="E16" s="97">
        <v>3000</v>
      </c>
      <c r="F16" s="1" t="str">
        <f t="shared" si="0"/>
        <v>80462421A-173000</v>
      </c>
    </row>
    <row r="17" spans="1:6" x14ac:dyDescent="0.25">
      <c r="A17" s="98" t="s">
        <v>282</v>
      </c>
      <c r="B17" s="99">
        <v>45040680</v>
      </c>
      <c r="C17" s="99" t="s">
        <v>439</v>
      </c>
      <c r="D17" s="96">
        <v>10</v>
      </c>
      <c r="E17" s="97">
        <v>3000</v>
      </c>
      <c r="F17" s="1" t="str">
        <f t="shared" si="0"/>
        <v>45040680A-103000</v>
      </c>
    </row>
    <row r="18" spans="1:6" x14ac:dyDescent="0.25">
      <c r="A18" s="98" t="s">
        <v>283</v>
      </c>
      <c r="B18" s="99" t="s">
        <v>455</v>
      </c>
      <c r="C18" s="99" t="s">
        <v>439</v>
      </c>
      <c r="D18" s="96">
        <v>9</v>
      </c>
      <c r="E18" s="97">
        <v>3000</v>
      </c>
      <c r="F18" s="1" t="str">
        <f t="shared" si="0"/>
        <v>78013763A-93000</v>
      </c>
    </row>
    <row r="19" spans="1:6" x14ac:dyDescent="0.25">
      <c r="A19" s="98" t="s">
        <v>284</v>
      </c>
      <c r="B19" s="99" t="s">
        <v>456</v>
      </c>
      <c r="C19" s="99" t="s">
        <v>439</v>
      </c>
      <c r="D19" s="96">
        <v>9</v>
      </c>
      <c r="E19" s="97">
        <v>3000</v>
      </c>
      <c r="F19" s="1" t="str">
        <f t="shared" si="0"/>
        <v>33415862A-93000</v>
      </c>
    </row>
    <row r="20" spans="1:6" x14ac:dyDescent="0.25">
      <c r="A20" s="98" t="s">
        <v>285</v>
      </c>
      <c r="B20" s="99" t="s">
        <v>457</v>
      </c>
      <c r="C20" s="99" t="s">
        <v>439</v>
      </c>
      <c r="D20" s="96">
        <v>107</v>
      </c>
      <c r="E20" s="97">
        <v>3000</v>
      </c>
      <c r="F20" s="1" t="str">
        <f t="shared" si="0"/>
        <v>41151186A-1073000</v>
      </c>
    </row>
    <row r="21" spans="1:6" x14ac:dyDescent="0.25">
      <c r="A21" s="98" t="s">
        <v>286</v>
      </c>
      <c r="B21" s="99" t="s">
        <v>458</v>
      </c>
      <c r="C21" s="99" t="s">
        <v>439</v>
      </c>
      <c r="D21" s="96">
        <v>9</v>
      </c>
      <c r="E21" s="97">
        <v>3000</v>
      </c>
      <c r="F21" s="1" t="str">
        <f t="shared" si="0"/>
        <v>93035845A-93000</v>
      </c>
    </row>
    <row r="22" spans="1:6" x14ac:dyDescent="0.25">
      <c r="A22" s="98" t="s">
        <v>308</v>
      </c>
      <c r="B22" s="99" t="s">
        <v>459</v>
      </c>
      <c r="C22" s="99" t="s">
        <v>437</v>
      </c>
      <c r="D22" s="96">
        <v>99</v>
      </c>
      <c r="E22" s="97">
        <v>4000</v>
      </c>
      <c r="F22" s="1" t="str">
        <f t="shared" si="0"/>
        <v>37175890C-994000</v>
      </c>
    </row>
    <row r="23" spans="1:6" x14ac:dyDescent="0.25">
      <c r="A23" s="98" t="s">
        <v>310</v>
      </c>
      <c r="B23" s="99" t="s">
        <v>460</v>
      </c>
      <c r="C23" s="99" t="s">
        <v>439</v>
      </c>
      <c r="D23" s="96">
        <v>188</v>
      </c>
      <c r="E23" s="97">
        <v>4000</v>
      </c>
      <c r="F23" s="1" t="str">
        <f t="shared" si="0"/>
        <v>3226956A-1884000</v>
      </c>
    </row>
    <row r="24" spans="1:6" x14ac:dyDescent="0.25">
      <c r="A24" s="98" t="s">
        <v>312</v>
      </c>
      <c r="B24" s="99" t="s">
        <v>461</v>
      </c>
      <c r="C24" s="99" t="s">
        <v>439</v>
      </c>
      <c r="D24" s="96">
        <v>7</v>
      </c>
      <c r="E24" s="97">
        <v>3000</v>
      </c>
      <c r="F24" s="1" t="str">
        <f t="shared" si="0"/>
        <v>62215434A-73000</v>
      </c>
    </row>
    <row r="25" spans="1:6" x14ac:dyDescent="0.25">
      <c r="A25" s="98" t="s">
        <v>319</v>
      </c>
      <c r="B25" s="99" t="s">
        <v>462</v>
      </c>
      <c r="C25" s="99" t="s">
        <v>439</v>
      </c>
      <c r="D25" s="96">
        <v>257</v>
      </c>
      <c r="E25" s="97">
        <v>9000</v>
      </c>
      <c r="F25" s="1" t="str">
        <f t="shared" si="0"/>
        <v>26878380A-2579000</v>
      </c>
    </row>
    <row r="26" spans="1:6" x14ac:dyDescent="0.25">
      <c r="A26" s="98" t="s">
        <v>323</v>
      </c>
      <c r="B26" s="99" t="s">
        <v>463</v>
      </c>
      <c r="C26" s="99" t="s">
        <v>439</v>
      </c>
      <c r="D26" s="96">
        <v>8</v>
      </c>
      <c r="E26" s="97">
        <v>8000</v>
      </c>
      <c r="F26" s="1" t="str">
        <f t="shared" si="0"/>
        <v>6408915A-88000</v>
      </c>
    </row>
    <row r="27" spans="1:6" x14ac:dyDescent="0.25">
      <c r="A27" s="98" t="s">
        <v>325</v>
      </c>
      <c r="B27" s="99" t="s">
        <v>464</v>
      </c>
      <c r="C27" s="99" t="s">
        <v>439</v>
      </c>
      <c r="D27" s="96">
        <v>107</v>
      </c>
      <c r="E27" s="97">
        <v>3000</v>
      </c>
      <c r="F27" s="1" t="str">
        <f t="shared" si="0"/>
        <v>52145263A-1073000</v>
      </c>
    </row>
    <row r="28" spans="1:6" x14ac:dyDescent="0.25">
      <c r="A28" s="98" t="s">
        <v>198</v>
      </c>
      <c r="B28" s="99" t="s">
        <v>465</v>
      </c>
      <c r="C28" s="99" t="s">
        <v>466</v>
      </c>
      <c r="D28" s="96">
        <v>14</v>
      </c>
      <c r="E28" s="97">
        <v>10000</v>
      </c>
      <c r="F28" s="1" t="str">
        <f t="shared" si="0"/>
        <v>18094031B1-1410000</v>
      </c>
    </row>
    <row r="29" spans="1:6" x14ac:dyDescent="0.25">
      <c r="A29" s="98" t="s">
        <v>317</v>
      </c>
      <c r="B29" s="99" t="s">
        <v>467</v>
      </c>
      <c r="C29" s="99" t="s">
        <v>468</v>
      </c>
      <c r="D29" s="96">
        <v>10</v>
      </c>
      <c r="E29" s="97">
        <v>7000</v>
      </c>
      <c r="F29" s="1" t="str">
        <f t="shared" si="0"/>
        <v>18409466A1-107000</v>
      </c>
    </row>
    <row r="30" spans="1:6" x14ac:dyDescent="0.25">
      <c r="A30" s="98" t="s">
        <v>469</v>
      </c>
      <c r="B30" s="99" t="s">
        <v>470</v>
      </c>
      <c r="C30" s="99" t="s">
        <v>439</v>
      </c>
      <c r="D30" s="96">
        <v>67</v>
      </c>
      <c r="E30" s="97">
        <v>6000</v>
      </c>
      <c r="F30" s="1" t="str">
        <f t="shared" si="0"/>
        <v>74296760A-676000</v>
      </c>
    </row>
    <row r="31" spans="1:6" x14ac:dyDescent="0.25">
      <c r="A31" s="98" t="s">
        <v>329</v>
      </c>
      <c r="B31" s="99" t="s">
        <v>471</v>
      </c>
      <c r="C31" s="99" t="s">
        <v>439</v>
      </c>
      <c r="D31" s="96">
        <v>10</v>
      </c>
      <c r="E31" s="97">
        <v>3500</v>
      </c>
      <c r="F31" s="1" t="str">
        <f t="shared" si="0"/>
        <v>74960997A-103500</v>
      </c>
    </row>
    <row r="32" spans="1:6" x14ac:dyDescent="0.25">
      <c r="A32" s="98" t="s">
        <v>331</v>
      </c>
      <c r="B32" s="99" t="s">
        <v>472</v>
      </c>
      <c r="C32" s="99" t="s">
        <v>439</v>
      </c>
      <c r="D32" s="96">
        <v>7</v>
      </c>
      <c r="E32" s="97">
        <v>10550</v>
      </c>
      <c r="F32" s="1" t="str">
        <f t="shared" si="0"/>
        <v>26753405A-710550</v>
      </c>
    </row>
    <row r="33" spans="1:6" x14ac:dyDescent="0.25">
      <c r="A33" s="98" t="s">
        <v>204</v>
      </c>
      <c r="B33" s="99" t="s">
        <v>473</v>
      </c>
      <c r="C33" s="99" t="s">
        <v>474</v>
      </c>
      <c r="D33" s="96">
        <v>32</v>
      </c>
      <c r="E33" s="97">
        <v>10000</v>
      </c>
      <c r="F33" s="1" t="str">
        <f t="shared" si="0"/>
        <v>63181045B-3210000</v>
      </c>
    </row>
    <row r="34" spans="1:6" x14ac:dyDescent="0.25">
      <c r="A34" s="98" t="s">
        <v>364</v>
      </c>
      <c r="B34" s="99" t="s">
        <v>475</v>
      </c>
      <c r="C34" s="99" t="s">
        <v>476</v>
      </c>
      <c r="D34" s="96">
        <v>1</v>
      </c>
      <c r="E34" s="97">
        <v>12000</v>
      </c>
      <c r="F34" s="1" t="str">
        <f t="shared" si="0"/>
        <v>9930825A2-112000</v>
      </c>
    </row>
    <row r="35" spans="1:6" x14ac:dyDescent="0.25">
      <c r="A35" s="98" t="s">
        <v>352</v>
      </c>
      <c r="B35" s="99" t="s">
        <v>477</v>
      </c>
      <c r="C35" s="99" t="s">
        <v>439</v>
      </c>
      <c r="D35" s="96">
        <v>123</v>
      </c>
      <c r="E35" s="97">
        <v>10000</v>
      </c>
      <c r="F35" s="1" t="str">
        <f t="shared" si="0"/>
        <v>7440758A-12310000</v>
      </c>
    </row>
    <row r="36" spans="1:6" x14ac:dyDescent="0.25">
      <c r="A36" s="98" t="s">
        <v>349</v>
      </c>
      <c r="B36" s="99" t="s">
        <v>478</v>
      </c>
      <c r="C36" s="99" t="s">
        <v>439</v>
      </c>
      <c r="D36" s="96">
        <v>6</v>
      </c>
      <c r="E36" s="97">
        <v>6000</v>
      </c>
      <c r="F36" s="1" t="str">
        <f t="shared" si="0"/>
        <v>69039593A-66000</v>
      </c>
    </row>
    <row r="37" spans="1:6" x14ac:dyDescent="0.25">
      <c r="A37" s="98" t="s">
        <v>346</v>
      </c>
      <c r="B37" s="99" t="s">
        <v>479</v>
      </c>
      <c r="C37" s="99" t="s">
        <v>439</v>
      </c>
      <c r="D37" s="96">
        <v>5</v>
      </c>
      <c r="E37" s="97">
        <v>4000</v>
      </c>
      <c r="F37" s="1" t="str">
        <f t="shared" si="0"/>
        <v>77648064A-54000</v>
      </c>
    </row>
    <row r="38" spans="1:6" x14ac:dyDescent="0.25">
      <c r="A38" s="98" t="s">
        <v>344</v>
      </c>
      <c r="B38" s="99" t="s">
        <v>480</v>
      </c>
      <c r="C38" s="99" t="s">
        <v>439</v>
      </c>
      <c r="D38" s="96">
        <v>6</v>
      </c>
      <c r="E38" s="97">
        <v>3000</v>
      </c>
      <c r="F38" s="1" t="str">
        <f t="shared" si="0"/>
        <v>26431610A-63000</v>
      </c>
    </row>
    <row r="39" spans="1:6" x14ac:dyDescent="0.25">
      <c r="A39" s="98" t="s">
        <v>340</v>
      </c>
      <c r="B39" s="99" t="s">
        <v>481</v>
      </c>
      <c r="C39" s="99" t="s">
        <v>474</v>
      </c>
      <c r="D39" s="96">
        <v>6</v>
      </c>
      <c r="E39" s="97">
        <v>3000</v>
      </c>
      <c r="F39" s="1" t="str">
        <f t="shared" si="0"/>
        <v>7053819B-63000</v>
      </c>
    </row>
    <row r="40" spans="1:6" x14ac:dyDescent="0.25">
      <c r="A40" s="98" t="s">
        <v>358</v>
      </c>
      <c r="B40" s="99" t="s">
        <v>482</v>
      </c>
      <c r="C40" s="99" t="s">
        <v>439</v>
      </c>
      <c r="D40" s="96">
        <v>109</v>
      </c>
      <c r="E40" s="97">
        <v>16000</v>
      </c>
      <c r="F40" s="1" t="str">
        <f t="shared" si="0"/>
        <v>916471A-10916000</v>
      </c>
    </row>
    <row r="41" spans="1:6" x14ac:dyDescent="0.25">
      <c r="A41" s="98" t="s">
        <v>362</v>
      </c>
      <c r="B41" s="99" t="s">
        <v>483</v>
      </c>
      <c r="C41" s="99" t="s">
        <v>437</v>
      </c>
      <c r="D41" s="96">
        <v>13</v>
      </c>
      <c r="E41" s="97">
        <v>9000</v>
      </c>
      <c r="F41" s="1" t="str">
        <f t="shared" si="0"/>
        <v>70793921C-139000</v>
      </c>
    </row>
    <row r="42" spans="1:6" x14ac:dyDescent="0.25">
      <c r="A42" s="98" t="s">
        <v>155</v>
      </c>
      <c r="B42" s="99" t="s">
        <v>484</v>
      </c>
      <c r="C42" s="99" t="s">
        <v>474</v>
      </c>
      <c r="D42" s="96">
        <v>58</v>
      </c>
      <c r="E42" s="97">
        <v>8500</v>
      </c>
      <c r="F42" s="1" t="str">
        <f t="shared" si="0"/>
        <v>11913444B-588500</v>
      </c>
    </row>
    <row r="43" spans="1:6" x14ac:dyDescent="0.25">
      <c r="A43" s="98" t="s">
        <v>375</v>
      </c>
      <c r="B43" s="99" t="s">
        <v>485</v>
      </c>
      <c r="C43" s="99" t="s">
        <v>474</v>
      </c>
      <c r="D43" s="96">
        <v>22</v>
      </c>
      <c r="E43" s="97">
        <v>10500</v>
      </c>
      <c r="F43" s="1" t="str">
        <f t="shared" si="0"/>
        <v>12319570B-2210500</v>
      </c>
    </row>
    <row r="44" spans="1:6" x14ac:dyDescent="0.25">
      <c r="A44" s="98" t="s">
        <v>399</v>
      </c>
      <c r="B44" s="99" t="s">
        <v>486</v>
      </c>
      <c r="C44" s="99" t="s">
        <v>439</v>
      </c>
      <c r="D44" s="96">
        <v>4</v>
      </c>
      <c r="E44" s="97">
        <v>10000</v>
      </c>
      <c r="F44" s="1" t="str">
        <f t="shared" si="0"/>
        <v>7507372A-410000</v>
      </c>
    </row>
    <row r="45" spans="1:6" x14ac:dyDescent="0.25">
      <c r="A45" s="98" t="s">
        <v>376</v>
      </c>
      <c r="B45" s="99" t="s">
        <v>487</v>
      </c>
      <c r="C45" s="99" t="s">
        <v>439</v>
      </c>
      <c r="D45" s="96">
        <v>58</v>
      </c>
      <c r="E45" s="97">
        <v>9500</v>
      </c>
      <c r="F45" s="1" t="str">
        <f t="shared" si="0"/>
        <v>23234741A-589500</v>
      </c>
    </row>
    <row r="46" spans="1:6" x14ac:dyDescent="0.25">
      <c r="A46" s="98" t="s">
        <v>404</v>
      </c>
      <c r="B46" s="99" t="s">
        <v>488</v>
      </c>
      <c r="C46" s="99" t="s">
        <v>439</v>
      </c>
      <c r="D46" s="96">
        <v>82</v>
      </c>
      <c r="E46" s="97">
        <v>9000</v>
      </c>
      <c r="F46" s="1" t="str">
        <f t="shared" si="0"/>
        <v>38484943A-829000</v>
      </c>
    </row>
    <row r="47" spans="1:6" x14ac:dyDescent="0.25">
      <c r="A47" s="98" t="s">
        <v>402</v>
      </c>
      <c r="B47" s="99" t="s">
        <v>489</v>
      </c>
      <c r="C47" s="99" t="s">
        <v>439</v>
      </c>
      <c r="D47" s="96">
        <v>27</v>
      </c>
      <c r="E47" s="97">
        <v>9000</v>
      </c>
      <c r="F47" s="1" t="str">
        <f t="shared" si="0"/>
        <v>43171427A-279000</v>
      </c>
    </row>
    <row r="48" spans="1:6" x14ac:dyDescent="0.25">
      <c r="A48" s="98" t="s">
        <v>377</v>
      </c>
      <c r="B48" s="99" t="s">
        <v>490</v>
      </c>
      <c r="C48" s="99" t="s">
        <v>439</v>
      </c>
      <c r="D48" s="96">
        <v>62</v>
      </c>
      <c r="E48" s="97">
        <v>8000</v>
      </c>
      <c r="F48" s="1" t="str">
        <f t="shared" si="0"/>
        <v>66339200A-628000</v>
      </c>
    </row>
    <row r="49" spans="1:6" x14ac:dyDescent="0.25">
      <c r="A49" s="98" t="s">
        <v>386</v>
      </c>
      <c r="B49" s="99" t="s">
        <v>491</v>
      </c>
      <c r="C49" s="99" t="s">
        <v>439</v>
      </c>
      <c r="D49" s="96">
        <v>78</v>
      </c>
      <c r="E49" s="97">
        <v>6000</v>
      </c>
      <c r="F49" s="1" t="str">
        <f t="shared" si="0"/>
        <v>82311196A-786000</v>
      </c>
    </row>
    <row r="50" spans="1:6" x14ac:dyDescent="0.25">
      <c r="A50" s="98" t="s">
        <v>396</v>
      </c>
      <c r="B50" s="99" t="s">
        <v>492</v>
      </c>
      <c r="C50" s="99" t="s">
        <v>439</v>
      </c>
      <c r="D50" s="96">
        <v>10</v>
      </c>
      <c r="E50" s="97">
        <v>5500</v>
      </c>
      <c r="F50" s="1" t="str">
        <f t="shared" si="0"/>
        <v>49160141A-105500</v>
      </c>
    </row>
    <row r="51" spans="1:6" x14ac:dyDescent="0.25">
      <c r="A51" s="98" t="s">
        <v>393</v>
      </c>
      <c r="B51" s="99" t="s">
        <v>392</v>
      </c>
      <c r="C51" s="99" t="s">
        <v>439</v>
      </c>
      <c r="D51" s="96">
        <v>104</v>
      </c>
      <c r="E51" s="97">
        <v>5500</v>
      </c>
      <c r="F51" s="1" t="str">
        <f t="shared" si="0"/>
        <v>89733983A-1045500</v>
      </c>
    </row>
    <row r="52" spans="1:6" x14ac:dyDescent="0.25">
      <c r="A52" s="98" t="s">
        <v>390</v>
      </c>
      <c r="B52" s="99" t="s">
        <v>493</v>
      </c>
      <c r="C52" s="99" t="s">
        <v>439</v>
      </c>
      <c r="D52" s="96">
        <v>3</v>
      </c>
      <c r="E52" s="97">
        <v>5000</v>
      </c>
      <c r="F52" s="1" t="str">
        <f t="shared" si="0"/>
        <v>25192914A-35000</v>
      </c>
    </row>
    <row r="53" spans="1:6" x14ac:dyDescent="0.25">
      <c r="A53" s="98" t="s">
        <v>157</v>
      </c>
      <c r="B53" s="99" t="s">
        <v>494</v>
      </c>
      <c r="C53" s="99" t="s">
        <v>474</v>
      </c>
      <c r="D53" s="96">
        <v>74</v>
      </c>
      <c r="E53" s="97">
        <v>8000</v>
      </c>
      <c r="F53" s="1" t="str">
        <f t="shared" si="0"/>
        <v>12159743B-748000</v>
      </c>
    </row>
    <row r="54" spans="1:6" x14ac:dyDescent="0.25">
      <c r="A54" s="98" t="s">
        <v>380</v>
      </c>
      <c r="B54" s="99" t="s">
        <v>495</v>
      </c>
      <c r="C54" s="99" t="s">
        <v>439</v>
      </c>
      <c r="D54" s="96">
        <v>4</v>
      </c>
      <c r="E54" s="97">
        <v>5000</v>
      </c>
      <c r="F54" s="1" t="str">
        <f t="shared" si="0"/>
        <v>79392008A-45000</v>
      </c>
    </row>
    <row r="55" spans="1:6" x14ac:dyDescent="0.25">
      <c r="A55" s="98" t="s">
        <v>383</v>
      </c>
      <c r="B55" s="99" t="s">
        <v>496</v>
      </c>
      <c r="C55" s="99" t="s">
        <v>474</v>
      </c>
      <c r="D55" s="96">
        <v>3</v>
      </c>
      <c r="E55" s="97">
        <v>4000</v>
      </c>
      <c r="F55" s="1" t="str">
        <f t="shared" si="0"/>
        <v>7334060B-34000</v>
      </c>
    </row>
    <row r="56" spans="1:6" x14ac:dyDescent="0.25">
      <c r="A56" s="98" t="s">
        <v>387</v>
      </c>
      <c r="B56" s="99" t="s">
        <v>497</v>
      </c>
      <c r="C56" s="99" t="s">
        <v>439</v>
      </c>
      <c r="D56" s="96">
        <v>3</v>
      </c>
      <c r="E56" s="97">
        <v>3000</v>
      </c>
      <c r="F56" s="1" t="str">
        <f t="shared" si="0"/>
        <v>27484734A-33000</v>
      </c>
    </row>
    <row r="57" spans="1:6" x14ac:dyDescent="0.25">
      <c r="A57" s="98" t="s">
        <v>406</v>
      </c>
      <c r="B57" s="99" t="s">
        <v>498</v>
      </c>
      <c r="C57" s="99" t="s">
        <v>439</v>
      </c>
      <c r="D57" s="96">
        <v>3</v>
      </c>
      <c r="E57" s="97">
        <v>9000</v>
      </c>
      <c r="F57" s="1" t="str">
        <f t="shared" si="0"/>
        <v>48000728A-39000</v>
      </c>
    </row>
    <row r="58" spans="1:6" x14ac:dyDescent="0.25">
      <c r="A58" s="98" t="s">
        <v>366</v>
      </c>
      <c r="B58" s="99" t="s">
        <v>499</v>
      </c>
      <c r="C58" s="99" t="s">
        <v>437</v>
      </c>
      <c r="D58" s="96">
        <v>4</v>
      </c>
      <c r="E58" s="97">
        <v>5500</v>
      </c>
      <c r="F58" s="1" t="str">
        <f t="shared" si="0"/>
        <v>28240847C-45500</v>
      </c>
    </row>
    <row r="59" spans="1:6" x14ac:dyDescent="0.25">
      <c r="A59" s="98" t="s">
        <v>370</v>
      </c>
      <c r="B59" s="99" t="s">
        <v>500</v>
      </c>
      <c r="C59" s="99" t="s">
        <v>439</v>
      </c>
      <c r="D59" s="96">
        <v>5</v>
      </c>
      <c r="E59" s="97">
        <v>3500</v>
      </c>
      <c r="F59" s="1" t="str">
        <f t="shared" si="0"/>
        <v>93752490A-53500</v>
      </c>
    </row>
    <row r="60" spans="1:6" x14ac:dyDescent="0.25">
      <c r="A60" s="98" t="s">
        <v>372</v>
      </c>
      <c r="B60" s="99" t="s">
        <v>501</v>
      </c>
      <c r="C60" s="99" t="s">
        <v>439</v>
      </c>
      <c r="D60" s="96">
        <v>4</v>
      </c>
      <c r="E60" s="97">
        <v>3000</v>
      </c>
      <c r="F60" s="1" t="str">
        <f t="shared" si="0"/>
        <v>91456436A-43000</v>
      </c>
    </row>
    <row r="61" spans="1:6" x14ac:dyDescent="0.25">
      <c r="A61" s="98" t="s">
        <v>431</v>
      </c>
      <c r="B61" s="99" t="s">
        <v>502</v>
      </c>
      <c r="C61" s="99" t="s">
        <v>474</v>
      </c>
      <c r="D61" s="96">
        <v>125</v>
      </c>
      <c r="E61" s="97">
        <v>1290.32</v>
      </c>
      <c r="F61" s="1" t="str">
        <f t="shared" si="0"/>
        <v>65879279B-1251290.32</v>
      </c>
    </row>
    <row r="62" spans="1:6" x14ac:dyDescent="0.25">
      <c r="A62" s="98" t="s">
        <v>431</v>
      </c>
      <c r="B62" s="99" t="s">
        <v>502</v>
      </c>
      <c r="C62" s="99" t="s">
        <v>474</v>
      </c>
      <c r="D62" s="96">
        <v>126</v>
      </c>
      <c r="E62" s="97">
        <v>5000</v>
      </c>
      <c r="F62" s="1" t="str">
        <f t="shared" si="0"/>
        <v>65879279B-1265000</v>
      </c>
    </row>
    <row r="63" spans="1:6" x14ac:dyDescent="0.25">
      <c r="A63" s="98" t="s">
        <v>427</v>
      </c>
      <c r="B63" s="99" t="s">
        <v>503</v>
      </c>
      <c r="C63" s="99" t="s">
        <v>439</v>
      </c>
      <c r="D63" s="96">
        <v>1</v>
      </c>
      <c r="E63" s="97">
        <v>2933.33</v>
      </c>
      <c r="F63" s="1" t="str">
        <f t="shared" si="0"/>
        <v>18395643A-12933.33</v>
      </c>
    </row>
    <row r="64" spans="1:6" x14ac:dyDescent="0.25">
      <c r="A64" s="98" t="s">
        <v>205</v>
      </c>
      <c r="B64" s="99" t="s">
        <v>504</v>
      </c>
      <c r="C64" s="99" t="s">
        <v>439</v>
      </c>
      <c r="D64" s="96">
        <v>57</v>
      </c>
      <c r="E64" s="97">
        <v>6000</v>
      </c>
      <c r="F64" s="1" t="str">
        <f t="shared" si="0"/>
        <v>18550665A-576000</v>
      </c>
    </row>
    <row r="65" spans="1:6" x14ac:dyDescent="0.25">
      <c r="A65" s="98" t="s">
        <v>429</v>
      </c>
      <c r="B65" s="99" t="s">
        <v>505</v>
      </c>
      <c r="C65" s="99" t="s">
        <v>439</v>
      </c>
      <c r="D65" s="96">
        <v>1</v>
      </c>
      <c r="E65" s="97">
        <v>1600</v>
      </c>
      <c r="F65" s="1" t="str">
        <f t="shared" si="0"/>
        <v>94752176A-11600</v>
      </c>
    </row>
    <row r="66" spans="1:6" x14ac:dyDescent="0.25">
      <c r="A66" s="98" t="s">
        <v>158</v>
      </c>
      <c r="B66" s="99" t="s">
        <v>506</v>
      </c>
      <c r="C66" s="99" t="s">
        <v>439</v>
      </c>
      <c r="D66" s="96">
        <v>9</v>
      </c>
      <c r="E66" s="97">
        <v>5000</v>
      </c>
      <c r="F66" s="1" t="str">
        <f t="shared" si="0"/>
        <v>54125820A-95000</v>
      </c>
    </row>
    <row r="67" spans="1:6" x14ac:dyDescent="0.25">
      <c r="A67" s="98" t="s">
        <v>160</v>
      </c>
      <c r="B67" s="99" t="s">
        <v>507</v>
      </c>
      <c r="C67" s="99" t="s">
        <v>439</v>
      </c>
      <c r="D67" s="96">
        <v>8</v>
      </c>
      <c r="E67" s="97">
        <v>4000</v>
      </c>
      <c r="F67" s="1" t="str">
        <f t="shared" ref="F67:F130" si="1">CONCATENATE(B67,C67,"-",D67,E67)</f>
        <v>84385936A-84000</v>
      </c>
    </row>
    <row r="68" spans="1:6" x14ac:dyDescent="0.25">
      <c r="A68" s="98" t="s">
        <v>163</v>
      </c>
      <c r="B68" s="99" t="s">
        <v>508</v>
      </c>
      <c r="C68" s="99" t="s">
        <v>439</v>
      </c>
      <c r="D68" s="96">
        <v>27</v>
      </c>
      <c r="E68" s="97">
        <v>3000</v>
      </c>
      <c r="F68" s="1" t="str">
        <f t="shared" si="1"/>
        <v>68674511A-273000</v>
      </c>
    </row>
    <row r="69" spans="1:6" x14ac:dyDescent="0.25">
      <c r="A69" s="98" t="s">
        <v>166</v>
      </c>
      <c r="B69" s="99" t="s">
        <v>509</v>
      </c>
      <c r="C69" s="99" t="s">
        <v>437</v>
      </c>
      <c r="D69" s="96">
        <v>9</v>
      </c>
      <c r="E69" s="97">
        <v>9000</v>
      </c>
      <c r="F69" s="1" t="str">
        <f t="shared" si="1"/>
        <v>36039551C-99000</v>
      </c>
    </row>
    <row r="70" spans="1:6" x14ac:dyDescent="0.25">
      <c r="A70" s="98" t="s">
        <v>168</v>
      </c>
      <c r="B70" s="99" t="s">
        <v>510</v>
      </c>
      <c r="C70" s="99" t="s">
        <v>474</v>
      </c>
      <c r="D70" s="96">
        <v>10</v>
      </c>
      <c r="E70" s="97">
        <v>8000</v>
      </c>
      <c r="F70" s="1" t="str">
        <f t="shared" si="1"/>
        <v>35577312B-108000</v>
      </c>
    </row>
    <row r="71" spans="1:6" x14ac:dyDescent="0.25">
      <c r="A71" s="98" t="s">
        <v>171</v>
      </c>
      <c r="B71" s="99" t="s">
        <v>511</v>
      </c>
      <c r="C71" s="99" t="s">
        <v>439</v>
      </c>
      <c r="D71" s="96">
        <v>8</v>
      </c>
      <c r="E71" s="97">
        <v>4200</v>
      </c>
      <c r="F71" s="1" t="str">
        <f t="shared" si="1"/>
        <v>4928954A-84200</v>
      </c>
    </row>
    <row r="72" spans="1:6" x14ac:dyDescent="0.25">
      <c r="A72" s="98" t="s">
        <v>207</v>
      </c>
      <c r="B72" s="99" t="s">
        <v>512</v>
      </c>
      <c r="C72" s="99" t="s">
        <v>439</v>
      </c>
      <c r="D72" s="96">
        <v>63</v>
      </c>
      <c r="E72" s="97">
        <v>4000</v>
      </c>
      <c r="F72" s="1" t="str">
        <f t="shared" si="1"/>
        <v>76941132A-634000</v>
      </c>
    </row>
    <row r="73" spans="1:6" x14ac:dyDescent="0.25">
      <c r="A73" s="98" t="s">
        <v>209</v>
      </c>
      <c r="B73" s="99" t="s">
        <v>513</v>
      </c>
      <c r="C73" s="99" t="s">
        <v>474</v>
      </c>
      <c r="D73" s="96">
        <v>77</v>
      </c>
      <c r="E73" s="97">
        <v>4000</v>
      </c>
      <c r="F73" s="1" t="str">
        <f t="shared" si="1"/>
        <v>54012996B-774000</v>
      </c>
    </row>
    <row r="74" spans="1:6" x14ac:dyDescent="0.25">
      <c r="A74" s="98" t="s">
        <v>210</v>
      </c>
      <c r="B74" s="99" t="s">
        <v>514</v>
      </c>
      <c r="C74" s="99" t="s">
        <v>474</v>
      </c>
      <c r="D74" s="96">
        <v>82</v>
      </c>
      <c r="E74" s="97">
        <v>3700</v>
      </c>
      <c r="F74" s="1" t="str">
        <f t="shared" si="1"/>
        <v>3663868B-823700</v>
      </c>
    </row>
    <row r="75" spans="1:6" x14ac:dyDescent="0.25">
      <c r="A75" s="98" t="s">
        <v>173</v>
      </c>
      <c r="B75" s="99" t="s">
        <v>515</v>
      </c>
      <c r="C75" s="99" t="s">
        <v>437</v>
      </c>
      <c r="D75" s="96">
        <v>172</v>
      </c>
      <c r="E75" s="97">
        <v>3500</v>
      </c>
      <c r="F75" s="1" t="str">
        <f t="shared" si="1"/>
        <v>85519162C-1723500</v>
      </c>
    </row>
    <row r="76" spans="1:6" x14ac:dyDescent="0.25">
      <c r="A76" s="98" t="s">
        <v>212</v>
      </c>
      <c r="B76" s="99" t="s">
        <v>516</v>
      </c>
      <c r="C76" s="99" t="s">
        <v>474</v>
      </c>
      <c r="D76" s="96">
        <v>71</v>
      </c>
      <c r="E76" s="97">
        <v>7000</v>
      </c>
      <c r="F76" s="1" t="str">
        <f t="shared" si="1"/>
        <v>40309975B-717000</v>
      </c>
    </row>
    <row r="77" spans="1:6" x14ac:dyDescent="0.25">
      <c r="A77" s="98" t="s">
        <v>213</v>
      </c>
      <c r="B77" s="99" t="s">
        <v>517</v>
      </c>
      <c r="C77" s="99" t="s">
        <v>474</v>
      </c>
      <c r="D77" s="96">
        <v>70</v>
      </c>
      <c r="E77" s="97">
        <v>5000</v>
      </c>
      <c r="F77" s="1" t="str">
        <f t="shared" si="1"/>
        <v>31586201B-705000</v>
      </c>
    </row>
    <row r="78" spans="1:6" x14ac:dyDescent="0.25">
      <c r="A78" s="98" t="s">
        <v>215</v>
      </c>
      <c r="B78" s="99" t="s">
        <v>518</v>
      </c>
      <c r="C78" s="99" t="s">
        <v>474</v>
      </c>
      <c r="D78" s="96">
        <v>74</v>
      </c>
      <c r="E78" s="97">
        <v>4000</v>
      </c>
      <c r="F78" s="1" t="str">
        <f t="shared" si="1"/>
        <v>51591553B-744000</v>
      </c>
    </row>
    <row r="79" spans="1:6" x14ac:dyDescent="0.25">
      <c r="A79" s="98" t="s">
        <v>214</v>
      </c>
      <c r="B79" s="99" t="s">
        <v>519</v>
      </c>
      <c r="C79" s="99" t="s">
        <v>437</v>
      </c>
      <c r="D79" s="96">
        <v>13</v>
      </c>
      <c r="E79" s="97">
        <v>4000</v>
      </c>
      <c r="F79" s="1" t="str">
        <f t="shared" si="1"/>
        <v>29569494C-134000</v>
      </c>
    </row>
    <row r="80" spans="1:6" x14ac:dyDescent="0.25">
      <c r="A80" s="98" t="s">
        <v>216</v>
      </c>
      <c r="B80" s="99" t="s">
        <v>520</v>
      </c>
      <c r="C80" s="99" t="s">
        <v>439</v>
      </c>
      <c r="D80" s="96">
        <v>46</v>
      </c>
      <c r="E80" s="97">
        <v>4000</v>
      </c>
      <c r="F80" s="1" t="str">
        <f t="shared" si="1"/>
        <v>78720362A-464000</v>
      </c>
    </row>
    <row r="81" spans="1:6" x14ac:dyDescent="0.25">
      <c r="A81" s="98" t="s">
        <v>217</v>
      </c>
      <c r="B81" s="99" t="s">
        <v>521</v>
      </c>
      <c r="C81" s="99" t="s">
        <v>474</v>
      </c>
      <c r="D81" s="96">
        <v>69</v>
      </c>
      <c r="E81" s="97">
        <v>4000</v>
      </c>
      <c r="F81" s="1" t="str">
        <f t="shared" si="1"/>
        <v>63328380B-694000</v>
      </c>
    </row>
    <row r="82" spans="1:6" x14ac:dyDescent="0.25">
      <c r="A82" s="98" t="s">
        <v>218</v>
      </c>
      <c r="B82" s="99" t="s">
        <v>522</v>
      </c>
      <c r="C82" s="99" t="s">
        <v>439</v>
      </c>
      <c r="D82" s="96">
        <v>56</v>
      </c>
      <c r="E82" s="97">
        <v>8000</v>
      </c>
      <c r="F82" s="1" t="str">
        <f t="shared" si="1"/>
        <v>78745152A-568000</v>
      </c>
    </row>
    <row r="83" spans="1:6" x14ac:dyDescent="0.25">
      <c r="A83" s="98" t="s">
        <v>219</v>
      </c>
      <c r="B83" s="99" t="s">
        <v>523</v>
      </c>
      <c r="C83" s="99" t="s">
        <v>439</v>
      </c>
      <c r="D83" s="96">
        <v>59</v>
      </c>
      <c r="E83" s="97">
        <v>8000</v>
      </c>
      <c r="F83" s="1" t="str">
        <f t="shared" si="1"/>
        <v>17697263A-598000</v>
      </c>
    </row>
    <row r="84" spans="1:6" x14ac:dyDescent="0.25">
      <c r="A84" s="98" t="s">
        <v>524</v>
      </c>
      <c r="B84" s="99" t="s">
        <v>525</v>
      </c>
      <c r="C84" s="99" t="s">
        <v>474</v>
      </c>
      <c r="D84" s="96">
        <v>70</v>
      </c>
      <c r="E84" s="97">
        <v>5500</v>
      </c>
      <c r="F84" s="1" t="str">
        <f t="shared" si="1"/>
        <v>12094277B-705500</v>
      </c>
    </row>
    <row r="85" spans="1:6" x14ac:dyDescent="0.25">
      <c r="A85" s="98" t="s">
        <v>220</v>
      </c>
      <c r="B85" s="99" t="s">
        <v>526</v>
      </c>
      <c r="C85" s="99" t="s">
        <v>474</v>
      </c>
      <c r="D85" s="96">
        <v>63</v>
      </c>
      <c r="E85" s="97">
        <v>3000</v>
      </c>
      <c r="F85" s="1" t="str">
        <f t="shared" si="1"/>
        <v>56123906B-633000</v>
      </c>
    </row>
    <row r="86" spans="1:6" x14ac:dyDescent="0.25">
      <c r="A86" s="98" t="s">
        <v>221</v>
      </c>
      <c r="B86" s="99" t="s">
        <v>527</v>
      </c>
      <c r="C86" s="99" t="s">
        <v>439</v>
      </c>
      <c r="D86" s="96">
        <v>32</v>
      </c>
      <c r="E86" s="97">
        <v>3000</v>
      </c>
      <c r="F86" s="1" t="str">
        <f t="shared" si="1"/>
        <v>48165506A-323000</v>
      </c>
    </row>
    <row r="87" spans="1:6" x14ac:dyDescent="0.25">
      <c r="A87" s="98" t="s">
        <v>222</v>
      </c>
      <c r="B87" s="99" t="s">
        <v>528</v>
      </c>
      <c r="C87" s="99" t="s">
        <v>474</v>
      </c>
      <c r="D87" s="96">
        <v>60</v>
      </c>
      <c r="E87" s="97">
        <v>3000</v>
      </c>
      <c r="F87" s="1" t="str">
        <f t="shared" si="1"/>
        <v>41500016B-603000</v>
      </c>
    </row>
    <row r="88" spans="1:6" x14ac:dyDescent="0.25">
      <c r="A88" s="98" t="s">
        <v>223</v>
      </c>
      <c r="B88" s="99" t="s">
        <v>529</v>
      </c>
      <c r="C88" s="99" t="s">
        <v>437</v>
      </c>
      <c r="D88" s="96">
        <v>67</v>
      </c>
      <c r="E88" s="97">
        <v>3000</v>
      </c>
      <c r="F88" s="1" t="str">
        <f t="shared" si="1"/>
        <v>50414623C-673000</v>
      </c>
    </row>
    <row r="89" spans="1:6" x14ac:dyDescent="0.25">
      <c r="A89" s="98" t="s">
        <v>224</v>
      </c>
      <c r="B89" s="99" t="s">
        <v>96</v>
      </c>
      <c r="C89" s="99" t="s">
        <v>439</v>
      </c>
      <c r="D89" s="96">
        <v>60</v>
      </c>
      <c r="E89" s="97">
        <v>3000</v>
      </c>
      <c r="F89" s="1" t="str">
        <f t="shared" si="1"/>
        <v>46923462A-603000</v>
      </c>
    </row>
    <row r="90" spans="1:6" x14ac:dyDescent="0.25">
      <c r="A90" s="98" t="s">
        <v>225</v>
      </c>
      <c r="B90" s="99" t="s">
        <v>530</v>
      </c>
      <c r="C90" s="99" t="s">
        <v>474</v>
      </c>
      <c r="D90" s="96">
        <v>4</v>
      </c>
      <c r="E90" s="97">
        <v>3000</v>
      </c>
      <c r="F90" s="1" t="str">
        <f t="shared" si="1"/>
        <v>90301242B-43000</v>
      </c>
    </row>
    <row r="91" spans="1:6" x14ac:dyDescent="0.25">
      <c r="A91" s="98" t="s">
        <v>254</v>
      </c>
      <c r="B91" s="99" t="s">
        <v>531</v>
      </c>
      <c r="C91" s="99" t="s">
        <v>474</v>
      </c>
      <c r="D91" s="96">
        <v>81</v>
      </c>
      <c r="E91" s="97">
        <v>4500</v>
      </c>
      <c r="F91" s="1" t="str">
        <f t="shared" si="1"/>
        <v>17640040B-814500</v>
      </c>
    </row>
    <row r="92" spans="1:6" x14ac:dyDescent="0.25">
      <c r="A92" s="98" t="s">
        <v>255</v>
      </c>
      <c r="B92" s="99" t="s">
        <v>532</v>
      </c>
      <c r="C92" s="99" t="s">
        <v>474</v>
      </c>
      <c r="D92" s="96">
        <v>70</v>
      </c>
      <c r="E92" s="97">
        <v>4000</v>
      </c>
      <c r="F92" s="1" t="str">
        <f t="shared" si="1"/>
        <v>50469533B-704000</v>
      </c>
    </row>
    <row r="93" spans="1:6" x14ac:dyDescent="0.25">
      <c r="A93" s="98" t="s">
        <v>256</v>
      </c>
      <c r="B93" s="99" t="s">
        <v>533</v>
      </c>
      <c r="C93" s="99" t="s">
        <v>474</v>
      </c>
      <c r="D93" s="96">
        <v>94</v>
      </c>
      <c r="E93" s="97">
        <v>3200</v>
      </c>
      <c r="F93" s="1" t="str">
        <f t="shared" si="1"/>
        <v>72483393B-943200</v>
      </c>
    </row>
    <row r="94" spans="1:6" x14ac:dyDescent="0.25">
      <c r="A94" s="98" t="s">
        <v>257</v>
      </c>
      <c r="B94" s="99" t="s">
        <v>534</v>
      </c>
      <c r="C94" s="99" t="s">
        <v>474</v>
      </c>
      <c r="D94" s="96">
        <v>69</v>
      </c>
      <c r="E94" s="97">
        <v>3200</v>
      </c>
      <c r="F94" s="1" t="str">
        <f t="shared" si="1"/>
        <v>41864050B-693200</v>
      </c>
    </row>
    <row r="95" spans="1:6" x14ac:dyDescent="0.25">
      <c r="A95" s="98" t="s">
        <v>258</v>
      </c>
      <c r="B95" s="99" t="s">
        <v>535</v>
      </c>
      <c r="C95" s="99" t="s">
        <v>474</v>
      </c>
      <c r="D95" s="96">
        <v>7</v>
      </c>
      <c r="E95" s="97">
        <v>3000</v>
      </c>
      <c r="F95" s="1" t="str">
        <f t="shared" si="1"/>
        <v>30926181B-73000</v>
      </c>
    </row>
    <row r="96" spans="1:6" x14ac:dyDescent="0.25">
      <c r="A96" s="98" t="s">
        <v>259</v>
      </c>
      <c r="B96" s="99" t="s">
        <v>536</v>
      </c>
      <c r="C96" s="99" t="s">
        <v>474</v>
      </c>
      <c r="D96" s="96">
        <v>61</v>
      </c>
      <c r="E96" s="97">
        <v>3000</v>
      </c>
      <c r="F96" s="1" t="str">
        <f t="shared" si="1"/>
        <v>75572230B-613000</v>
      </c>
    </row>
    <row r="97" spans="1:6" x14ac:dyDescent="0.25">
      <c r="A97" s="98" t="s">
        <v>260</v>
      </c>
      <c r="B97" s="99" t="s">
        <v>537</v>
      </c>
      <c r="C97" s="99" t="s">
        <v>437</v>
      </c>
      <c r="D97" s="96">
        <v>16</v>
      </c>
      <c r="E97" s="97">
        <v>3000</v>
      </c>
      <c r="F97" s="1" t="str">
        <f t="shared" si="1"/>
        <v>50474693C-163000</v>
      </c>
    </row>
    <row r="98" spans="1:6" x14ac:dyDescent="0.25">
      <c r="A98" s="98" t="s">
        <v>261</v>
      </c>
      <c r="B98" s="99" t="s">
        <v>538</v>
      </c>
      <c r="C98" s="99" t="s">
        <v>437</v>
      </c>
      <c r="D98" s="96">
        <v>67</v>
      </c>
      <c r="E98" s="97">
        <v>3000</v>
      </c>
      <c r="F98" s="1" t="str">
        <f t="shared" si="1"/>
        <v>48667919C-673000</v>
      </c>
    </row>
    <row r="99" spans="1:6" x14ac:dyDescent="0.25">
      <c r="A99" s="98" t="s">
        <v>262</v>
      </c>
      <c r="B99" s="99" t="s">
        <v>539</v>
      </c>
      <c r="C99" s="99" t="s">
        <v>437</v>
      </c>
      <c r="D99" s="96">
        <v>1</v>
      </c>
      <c r="E99" s="97">
        <v>3000</v>
      </c>
      <c r="F99" s="1" t="str">
        <f t="shared" si="1"/>
        <v>49040901C-13000</v>
      </c>
    </row>
    <row r="100" spans="1:6" x14ac:dyDescent="0.25">
      <c r="A100" s="98" t="s">
        <v>263</v>
      </c>
      <c r="B100" s="99" t="s">
        <v>540</v>
      </c>
      <c r="C100" s="99" t="s">
        <v>474</v>
      </c>
      <c r="D100" s="96">
        <v>66</v>
      </c>
      <c r="E100" s="97">
        <v>3000</v>
      </c>
      <c r="F100" s="1" t="str">
        <f t="shared" si="1"/>
        <v>50005448B-663000</v>
      </c>
    </row>
    <row r="101" spans="1:6" x14ac:dyDescent="0.25">
      <c r="A101" s="98" t="s">
        <v>264</v>
      </c>
      <c r="B101" s="99" t="s">
        <v>541</v>
      </c>
      <c r="C101" s="99" t="s">
        <v>437</v>
      </c>
      <c r="D101" s="96">
        <v>6</v>
      </c>
      <c r="E101" s="97">
        <v>3000</v>
      </c>
      <c r="F101" s="1" t="str">
        <f t="shared" si="1"/>
        <v>15958965C-63000</v>
      </c>
    </row>
    <row r="102" spans="1:6" x14ac:dyDescent="0.25">
      <c r="A102" s="98" t="s">
        <v>265</v>
      </c>
      <c r="B102" s="99" t="s">
        <v>542</v>
      </c>
      <c r="C102" s="99" t="s">
        <v>474</v>
      </c>
      <c r="D102" s="96">
        <v>10</v>
      </c>
      <c r="E102" s="97">
        <v>3000</v>
      </c>
      <c r="F102" s="1" t="str">
        <f t="shared" si="1"/>
        <v>74868462B-103000</v>
      </c>
    </row>
    <row r="103" spans="1:6" x14ac:dyDescent="0.25">
      <c r="A103" s="98" t="s">
        <v>266</v>
      </c>
      <c r="B103" s="99" t="s">
        <v>543</v>
      </c>
      <c r="C103" s="99" t="s">
        <v>439</v>
      </c>
      <c r="D103" s="96">
        <v>57</v>
      </c>
      <c r="E103" s="97">
        <v>3000</v>
      </c>
      <c r="F103" s="1" t="str">
        <f t="shared" si="1"/>
        <v>84976934A-573000</v>
      </c>
    </row>
    <row r="104" spans="1:6" x14ac:dyDescent="0.25">
      <c r="A104" s="98" t="s">
        <v>267</v>
      </c>
      <c r="B104" s="99" t="s">
        <v>544</v>
      </c>
      <c r="C104" s="99" t="s">
        <v>474</v>
      </c>
      <c r="D104" s="96">
        <v>3</v>
      </c>
      <c r="E104" s="97">
        <v>3000</v>
      </c>
      <c r="F104" s="1" t="str">
        <f t="shared" si="1"/>
        <v>4958624B-33000</v>
      </c>
    </row>
    <row r="105" spans="1:6" x14ac:dyDescent="0.25">
      <c r="A105" s="98" t="s">
        <v>226</v>
      </c>
      <c r="B105" s="99" t="s">
        <v>545</v>
      </c>
      <c r="C105" s="99" t="s">
        <v>474</v>
      </c>
      <c r="D105" s="96">
        <v>65</v>
      </c>
      <c r="E105" s="97">
        <v>7000</v>
      </c>
      <c r="F105" s="1" t="str">
        <f t="shared" si="1"/>
        <v>23579234B-657000</v>
      </c>
    </row>
    <row r="106" spans="1:6" x14ac:dyDescent="0.25">
      <c r="A106" s="98" t="s">
        <v>228</v>
      </c>
      <c r="B106" s="99" t="s">
        <v>546</v>
      </c>
      <c r="C106" s="99" t="s">
        <v>474</v>
      </c>
      <c r="D106" s="96">
        <v>56</v>
      </c>
      <c r="E106" s="97">
        <v>5500</v>
      </c>
      <c r="F106" s="1" t="str">
        <f t="shared" si="1"/>
        <v>32921454B-565500</v>
      </c>
    </row>
    <row r="107" spans="1:6" x14ac:dyDescent="0.25">
      <c r="A107" s="98" t="s">
        <v>229</v>
      </c>
      <c r="B107" s="99" t="s">
        <v>547</v>
      </c>
      <c r="C107" s="99" t="s">
        <v>548</v>
      </c>
      <c r="D107" s="96">
        <v>10</v>
      </c>
      <c r="E107" s="97">
        <v>3300</v>
      </c>
      <c r="F107" s="1" t="str">
        <f t="shared" si="1"/>
        <v>15231054D-103300</v>
      </c>
    </row>
    <row r="108" spans="1:6" x14ac:dyDescent="0.25">
      <c r="A108" s="98" t="s">
        <v>230</v>
      </c>
      <c r="B108" s="99" t="s">
        <v>549</v>
      </c>
      <c r="C108" s="99" t="s">
        <v>474</v>
      </c>
      <c r="D108" s="96">
        <v>88</v>
      </c>
      <c r="E108" s="97">
        <v>3200</v>
      </c>
      <c r="F108" s="1" t="str">
        <f t="shared" si="1"/>
        <v>59177802B-883200</v>
      </c>
    </row>
    <row r="109" spans="1:6" x14ac:dyDescent="0.25">
      <c r="A109" s="98" t="s">
        <v>231</v>
      </c>
      <c r="B109" s="99" t="s">
        <v>550</v>
      </c>
      <c r="C109" s="99" t="s">
        <v>474</v>
      </c>
      <c r="D109" s="96">
        <v>62</v>
      </c>
      <c r="E109" s="97">
        <v>3000</v>
      </c>
      <c r="F109" s="1" t="str">
        <f t="shared" si="1"/>
        <v>47857048B-623000</v>
      </c>
    </row>
    <row r="110" spans="1:6" x14ac:dyDescent="0.25">
      <c r="A110" s="98" t="s">
        <v>232</v>
      </c>
      <c r="B110" s="99" t="s">
        <v>551</v>
      </c>
      <c r="C110" s="99" t="s">
        <v>474</v>
      </c>
      <c r="D110" s="96">
        <v>75</v>
      </c>
      <c r="E110" s="97">
        <v>3000</v>
      </c>
      <c r="F110" s="1" t="str">
        <f t="shared" si="1"/>
        <v>40848558B-753000</v>
      </c>
    </row>
    <row r="111" spans="1:6" x14ac:dyDescent="0.25">
      <c r="A111" s="98" t="s">
        <v>233</v>
      </c>
      <c r="B111" s="99" t="s">
        <v>552</v>
      </c>
      <c r="C111" s="99" t="s">
        <v>474</v>
      </c>
      <c r="D111" s="96">
        <v>67</v>
      </c>
      <c r="E111" s="97">
        <v>3000</v>
      </c>
      <c r="F111" s="1" t="str">
        <f t="shared" si="1"/>
        <v>60827084B-673000</v>
      </c>
    </row>
    <row r="112" spans="1:6" x14ac:dyDescent="0.25">
      <c r="A112" s="98" t="s">
        <v>234</v>
      </c>
      <c r="B112" s="99" t="s">
        <v>553</v>
      </c>
      <c r="C112" s="99" t="s">
        <v>439</v>
      </c>
      <c r="D112" s="96">
        <v>62</v>
      </c>
      <c r="E112" s="97">
        <v>3000</v>
      </c>
      <c r="F112" s="1" t="str">
        <f t="shared" si="1"/>
        <v>16616510A-623000</v>
      </c>
    </row>
    <row r="113" spans="1:6" x14ac:dyDescent="0.25">
      <c r="A113" s="98" t="s">
        <v>235</v>
      </c>
      <c r="B113" s="99" t="s">
        <v>554</v>
      </c>
      <c r="C113" s="99" t="s">
        <v>474</v>
      </c>
      <c r="D113" s="96">
        <v>10</v>
      </c>
      <c r="E113" s="97">
        <v>3000</v>
      </c>
      <c r="F113" s="1" t="str">
        <f t="shared" si="1"/>
        <v>53349040B-103000</v>
      </c>
    </row>
    <row r="114" spans="1:6" x14ac:dyDescent="0.25">
      <c r="A114" s="98" t="s">
        <v>236</v>
      </c>
      <c r="B114" s="99" t="s">
        <v>555</v>
      </c>
      <c r="C114" s="99" t="s">
        <v>439</v>
      </c>
      <c r="D114" s="96">
        <v>62</v>
      </c>
      <c r="E114" s="97">
        <v>3000</v>
      </c>
      <c r="F114" s="1" t="str">
        <f t="shared" si="1"/>
        <v>88943836A-623000</v>
      </c>
    </row>
    <row r="115" spans="1:6" x14ac:dyDescent="0.25">
      <c r="A115" s="98" t="s">
        <v>237</v>
      </c>
      <c r="B115" s="99" t="s">
        <v>556</v>
      </c>
      <c r="C115" s="99" t="s">
        <v>474</v>
      </c>
      <c r="D115" s="96">
        <v>15</v>
      </c>
      <c r="E115" s="97">
        <v>3000</v>
      </c>
      <c r="F115" s="1" t="str">
        <f t="shared" si="1"/>
        <v>62436929B-153000</v>
      </c>
    </row>
    <row r="116" spans="1:6" x14ac:dyDescent="0.25">
      <c r="A116" s="98" t="s">
        <v>238</v>
      </c>
      <c r="B116" s="99" t="s">
        <v>557</v>
      </c>
      <c r="C116" s="99" t="s">
        <v>474</v>
      </c>
      <c r="D116" s="96">
        <v>11</v>
      </c>
      <c r="E116" s="97">
        <v>3000</v>
      </c>
      <c r="F116" s="1" t="str">
        <f t="shared" si="1"/>
        <v>11943777B-113000</v>
      </c>
    </row>
    <row r="117" spans="1:6" x14ac:dyDescent="0.25">
      <c r="A117" s="98" t="s">
        <v>239</v>
      </c>
      <c r="B117" s="99" t="s">
        <v>558</v>
      </c>
      <c r="C117" s="99" t="s">
        <v>439</v>
      </c>
      <c r="D117" s="96">
        <v>31</v>
      </c>
      <c r="E117" s="97">
        <v>3000</v>
      </c>
      <c r="F117" s="1" t="str">
        <f t="shared" si="1"/>
        <v>50416383A-313000</v>
      </c>
    </row>
    <row r="118" spans="1:6" x14ac:dyDescent="0.25">
      <c r="A118" s="98" t="s">
        <v>248</v>
      </c>
      <c r="B118" s="99" t="s">
        <v>559</v>
      </c>
      <c r="C118" s="99" t="s">
        <v>474</v>
      </c>
      <c r="D118" s="96">
        <v>50</v>
      </c>
      <c r="E118" s="97">
        <v>9000</v>
      </c>
      <c r="F118" s="1" t="str">
        <f t="shared" si="1"/>
        <v>36678902B-509000</v>
      </c>
    </row>
    <row r="119" spans="1:6" x14ac:dyDescent="0.25">
      <c r="A119" s="98" t="s">
        <v>249</v>
      </c>
      <c r="B119" s="99" t="s">
        <v>560</v>
      </c>
      <c r="C119" s="99" t="s">
        <v>548</v>
      </c>
      <c r="D119" s="96">
        <v>24</v>
      </c>
      <c r="E119" s="97">
        <v>4000</v>
      </c>
      <c r="F119" s="1" t="str">
        <f t="shared" si="1"/>
        <v>5256364D-244000</v>
      </c>
    </row>
    <row r="120" spans="1:6" x14ac:dyDescent="0.25">
      <c r="A120" s="98" t="s">
        <v>250</v>
      </c>
      <c r="B120" s="99" t="s">
        <v>561</v>
      </c>
      <c r="C120" s="99" t="s">
        <v>474</v>
      </c>
      <c r="D120" s="96">
        <v>88</v>
      </c>
      <c r="E120" s="97">
        <v>4000</v>
      </c>
      <c r="F120" s="1" t="str">
        <f t="shared" si="1"/>
        <v>17978440B-884000</v>
      </c>
    </row>
    <row r="121" spans="1:6" x14ac:dyDescent="0.25">
      <c r="A121" s="98" t="s">
        <v>251</v>
      </c>
      <c r="B121" s="99" t="s">
        <v>562</v>
      </c>
      <c r="C121" s="99" t="s">
        <v>437</v>
      </c>
      <c r="D121" s="96">
        <v>36</v>
      </c>
      <c r="E121" s="97">
        <v>4000</v>
      </c>
      <c r="F121" s="1" t="str">
        <f t="shared" si="1"/>
        <v>53107306C-364000</v>
      </c>
    </row>
    <row r="122" spans="1:6" x14ac:dyDescent="0.25">
      <c r="A122" s="98" t="s">
        <v>247</v>
      </c>
      <c r="B122" s="99" t="s">
        <v>563</v>
      </c>
      <c r="C122" s="99" t="s">
        <v>474</v>
      </c>
      <c r="D122" s="96">
        <v>24</v>
      </c>
      <c r="E122" s="97">
        <v>3000</v>
      </c>
      <c r="F122" s="1" t="str">
        <f t="shared" si="1"/>
        <v>81796978B-243000</v>
      </c>
    </row>
    <row r="123" spans="1:6" x14ac:dyDescent="0.25">
      <c r="A123" s="98" t="s">
        <v>245</v>
      </c>
      <c r="B123" s="99" t="s">
        <v>564</v>
      </c>
      <c r="C123" s="99" t="s">
        <v>474</v>
      </c>
      <c r="D123" s="96">
        <v>23</v>
      </c>
      <c r="E123" s="97">
        <v>3000</v>
      </c>
      <c r="F123" s="1" t="str">
        <f t="shared" si="1"/>
        <v>86877143B-233000</v>
      </c>
    </row>
    <row r="124" spans="1:6" x14ac:dyDescent="0.25">
      <c r="A124" s="98" t="s">
        <v>246</v>
      </c>
      <c r="B124" s="99" t="s">
        <v>565</v>
      </c>
      <c r="C124" s="99" t="s">
        <v>439</v>
      </c>
      <c r="D124" s="96">
        <v>73</v>
      </c>
      <c r="E124" s="97">
        <v>3000</v>
      </c>
      <c r="F124" s="1" t="str">
        <f t="shared" si="1"/>
        <v>30535506A-733000</v>
      </c>
    </row>
    <row r="125" spans="1:6" x14ac:dyDescent="0.25">
      <c r="A125" s="98" t="s">
        <v>240</v>
      </c>
      <c r="B125" s="99" t="s">
        <v>566</v>
      </c>
      <c r="C125" s="99" t="s">
        <v>474</v>
      </c>
      <c r="D125" s="96">
        <v>10</v>
      </c>
      <c r="E125" s="97">
        <v>3000</v>
      </c>
      <c r="F125" s="1" t="str">
        <f t="shared" si="1"/>
        <v>86863142B-103000</v>
      </c>
    </row>
    <row r="126" spans="1:6" x14ac:dyDescent="0.25">
      <c r="A126" s="98" t="s">
        <v>241</v>
      </c>
      <c r="B126" s="99" t="s">
        <v>567</v>
      </c>
      <c r="C126" s="99" t="s">
        <v>439</v>
      </c>
      <c r="D126" s="96">
        <v>63</v>
      </c>
      <c r="E126" s="97">
        <v>3000</v>
      </c>
      <c r="F126" s="1" t="str">
        <f t="shared" si="1"/>
        <v>43135331A-633000</v>
      </c>
    </row>
    <row r="127" spans="1:6" x14ac:dyDescent="0.25">
      <c r="A127" s="98" t="s">
        <v>242</v>
      </c>
      <c r="B127" s="99" t="s">
        <v>568</v>
      </c>
      <c r="C127" s="99" t="s">
        <v>439</v>
      </c>
      <c r="D127" s="96">
        <v>57</v>
      </c>
      <c r="E127" s="97">
        <v>3000</v>
      </c>
      <c r="F127" s="1" t="str">
        <f t="shared" si="1"/>
        <v>88513114A-573000</v>
      </c>
    </row>
    <row r="128" spans="1:6" x14ac:dyDescent="0.25">
      <c r="A128" s="98" t="s">
        <v>243</v>
      </c>
      <c r="B128" s="99" t="s">
        <v>569</v>
      </c>
      <c r="C128" s="99" t="s">
        <v>439</v>
      </c>
      <c r="D128" s="96">
        <v>33</v>
      </c>
      <c r="E128" s="97">
        <v>3000</v>
      </c>
      <c r="F128" s="1" t="str">
        <f t="shared" si="1"/>
        <v>90533763A-333000</v>
      </c>
    </row>
    <row r="129" spans="1:6" x14ac:dyDescent="0.25">
      <c r="A129" s="98" t="s">
        <v>244</v>
      </c>
      <c r="B129" s="99" t="s">
        <v>570</v>
      </c>
      <c r="C129" s="99" t="s">
        <v>474</v>
      </c>
      <c r="D129" s="96">
        <v>5</v>
      </c>
      <c r="E129" s="97">
        <v>3000</v>
      </c>
      <c r="F129" s="1" t="str">
        <f t="shared" si="1"/>
        <v>61896470B-53000</v>
      </c>
    </row>
    <row r="130" spans="1:6" x14ac:dyDescent="0.25">
      <c r="A130" s="98" t="s">
        <v>176</v>
      </c>
      <c r="B130" s="99" t="s">
        <v>571</v>
      </c>
      <c r="C130" s="99" t="s">
        <v>437</v>
      </c>
      <c r="D130" s="96">
        <v>62</v>
      </c>
      <c r="E130" s="97">
        <v>12000</v>
      </c>
      <c r="F130" s="1" t="str">
        <f t="shared" si="1"/>
        <v>8341389C-6212000</v>
      </c>
    </row>
    <row r="131" spans="1:6" x14ac:dyDescent="0.25">
      <c r="A131" s="98" t="s">
        <v>178</v>
      </c>
      <c r="B131" s="99" t="s">
        <v>572</v>
      </c>
      <c r="C131" s="99" t="s">
        <v>439</v>
      </c>
      <c r="D131" s="100">
        <v>8</v>
      </c>
      <c r="E131" s="101">
        <v>7500</v>
      </c>
      <c r="F131" s="1" t="str">
        <f t="shared" ref="F131" si="2">CONCATENATE(B131,C131,"-",D131,E131)</f>
        <v>16930177A-87500</v>
      </c>
    </row>
  </sheetData>
  <autoFilter ref="A2:E13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workbookViewId="0">
      <selection activeCell="A23" sqref="A23"/>
    </sheetView>
  </sheetViews>
  <sheetFormatPr baseColWidth="10" defaultRowHeight="15" x14ac:dyDescent="0.25"/>
  <cols>
    <col min="1" max="1" width="67.28515625" style="1" customWidth="1"/>
    <col min="2" max="2" width="24.42578125" style="2" customWidth="1"/>
  </cols>
  <sheetData>
    <row r="3" spans="1:2" ht="15.75" x14ac:dyDescent="0.25">
      <c r="A3" s="157"/>
    </row>
    <row r="6" spans="1:2" ht="15.75" x14ac:dyDescent="0.25">
      <c r="A6" s="159" t="s">
        <v>4</v>
      </c>
      <c r="B6" s="160" t="s">
        <v>792</v>
      </c>
    </row>
    <row r="7" spans="1:2" x14ac:dyDescent="0.25">
      <c r="A7" s="57" t="s">
        <v>66</v>
      </c>
      <c r="B7" s="158">
        <v>42771</v>
      </c>
    </row>
    <row r="8" spans="1:2" x14ac:dyDescent="0.25">
      <c r="A8" s="57" t="s">
        <v>159</v>
      </c>
      <c r="B8" s="158">
        <v>42822</v>
      </c>
    </row>
    <row r="9" spans="1:2" x14ac:dyDescent="0.25">
      <c r="A9" s="104" t="s">
        <v>188</v>
      </c>
      <c r="B9" s="158">
        <v>42800</v>
      </c>
    </row>
    <row r="10" spans="1:2" x14ac:dyDescent="0.25">
      <c r="A10" s="57" t="s">
        <v>25</v>
      </c>
      <c r="B10" s="158">
        <v>42782</v>
      </c>
    </row>
    <row r="11" spans="1:2" x14ac:dyDescent="0.25">
      <c r="A11" s="104" t="s">
        <v>195</v>
      </c>
      <c r="B11" s="158">
        <v>42790</v>
      </c>
    </row>
    <row r="12" spans="1:2" x14ac:dyDescent="0.25">
      <c r="A12" s="116" t="s">
        <v>338</v>
      </c>
      <c r="B12" s="158">
        <v>42805</v>
      </c>
    </row>
    <row r="13" spans="1:2" x14ac:dyDescent="0.25">
      <c r="A13" s="57" t="s">
        <v>18</v>
      </c>
      <c r="B13" s="158">
        <v>42741</v>
      </c>
    </row>
    <row r="14" spans="1:2" x14ac:dyDescent="0.25">
      <c r="A14" s="57" t="s">
        <v>175</v>
      </c>
      <c r="B14" s="158">
        <v>42824</v>
      </c>
    </row>
    <row r="15" spans="1:2" x14ac:dyDescent="0.25">
      <c r="A15" s="18"/>
    </row>
    <row r="16" spans="1:2" ht="15.75" x14ac:dyDescent="0.25">
      <c r="A16" s="58"/>
    </row>
    <row r="17" spans="1:2" x14ac:dyDescent="0.25">
      <c r="B17" s="38"/>
    </row>
    <row r="19" spans="1:2" x14ac:dyDescent="0.25">
      <c r="A19" s="23"/>
    </row>
    <row r="20" spans="1:2" ht="15.75" x14ac:dyDescent="0.25">
      <c r="A20" s="11"/>
    </row>
    <row r="21" spans="1:2" x14ac:dyDescent="0.25">
      <c r="A21" s="59"/>
    </row>
    <row r="22" spans="1:2" x14ac:dyDescent="0.25">
      <c r="A22" s="59"/>
    </row>
    <row r="23" spans="1:2" x14ac:dyDescent="0.25">
      <c r="A23" s="59"/>
    </row>
    <row r="24" spans="1:2" x14ac:dyDescent="0.25">
      <c r="A24" s="59"/>
    </row>
    <row r="25" spans="1:2" x14ac:dyDescent="0.25">
      <c r="A25" s="59"/>
    </row>
    <row r="26" spans="1:2" x14ac:dyDescent="0.25">
      <c r="B26" s="1"/>
    </row>
    <row r="27" spans="1:2" x14ac:dyDescent="0.25">
      <c r="A27" s="2"/>
      <c r="B27" s="1"/>
    </row>
    <row r="28" spans="1:2" x14ac:dyDescent="0.25">
      <c r="A28" s="2"/>
      <c r="B28" s="1"/>
    </row>
  </sheetData>
  <conditionalFormatting sqref="B1:B6 B8 B15:B1048576 B10:B13">
    <cfRule type="timePeriod" dxfId="3" priority="15" timePeriod="thisMonth">
      <formula>AND(MONTH(B1)=MONTH(TODAY()),YEAR(B1)=YEAR(TODAY()))</formula>
    </cfRule>
  </conditionalFormatting>
  <conditionalFormatting sqref="B14">
    <cfRule type="timePeriod" dxfId="2" priority="5" timePeriod="thisMonth">
      <formula>AND(MONTH(B14)=MONTH(TODAY()),YEAR(B14)=YEAR(TODAY()))</formula>
    </cfRule>
  </conditionalFormatting>
  <conditionalFormatting sqref="B7">
    <cfRule type="timePeriod" dxfId="1" priority="2" timePeriod="thisMonth">
      <formula>AND(MONTH(B7)=MONTH(TODAY()),YEAR(B7)=YEAR(TODAY()))</formula>
    </cfRule>
  </conditionalFormatting>
  <conditionalFormatting sqref="B9">
    <cfRule type="timePeriod" dxfId="0" priority="1" timePeriod="thisMonth">
      <formula>AND(MONTH(B9)=MONTH(TODAY()),YEAR(B9)=YEAR(TODAY()))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Diciembre-2016 (2)</vt:lpstr>
      <vt:lpstr>MAYO-2017</vt:lpstr>
      <vt:lpstr>Hoja2</vt:lpstr>
      <vt:lpstr>FACTURAS A VENCER FEB-MARZO</vt:lpstr>
      <vt:lpstr>'Diciembre-2016 (2)'!Área_de_impresión</vt:lpstr>
      <vt:lpstr>'MAYO-2017'!Área_de_impresión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 </dc:creator>
  <cp:lastModifiedBy>Yeimy Daleicy Rodriguez Gonzalez</cp:lastModifiedBy>
  <cp:lastPrinted>2017-05-25T18:32:42Z</cp:lastPrinted>
  <dcterms:created xsi:type="dcterms:W3CDTF">2013-02-07T15:26:23Z</dcterms:created>
  <dcterms:modified xsi:type="dcterms:W3CDTF">2017-06-13T18:00:55Z</dcterms:modified>
</cp:coreProperties>
</file>