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juridico\INFORMACION PUBLICA\Recursos Humanos\10 Octubre 2017\"/>
    </mc:Choice>
  </mc:AlternateContent>
  <bookViews>
    <workbookView xWindow="0" yWindow="0" windowWidth="28800" windowHeight="114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0" i="1" l="1"/>
  <c r="J160" i="1"/>
  <c r="N160" i="1" s="1"/>
  <c r="Q160" i="1" s="1"/>
  <c r="D150" i="1"/>
  <c r="M160" i="1" l="1"/>
  <c r="R160" i="1" s="1"/>
  <c r="P142" i="1"/>
  <c r="O142" i="1"/>
  <c r="K142" i="1"/>
  <c r="L141" i="1"/>
  <c r="J141" i="1"/>
  <c r="L140" i="1"/>
  <c r="J140" i="1"/>
  <c r="L139" i="1"/>
  <c r="J139" i="1"/>
  <c r="L138" i="1"/>
  <c r="J138" i="1"/>
  <c r="L137" i="1"/>
  <c r="J137" i="1"/>
  <c r="L136" i="1"/>
  <c r="J136" i="1"/>
  <c r="L135" i="1"/>
  <c r="J135" i="1"/>
  <c r="L134" i="1"/>
  <c r="J134" i="1"/>
  <c r="L133" i="1"/>
  <c r="J133" i="1"/>
  <c r="L132" i="1"/>
  <c r="J132" i="1"/>
  <c r="L131" i="1"/>
  <c r="J131" i="1"/>
  <c r="L130" i="1"/>
  <c r="J130" i="1"/>
  <c r="L129" i="1"/>
  <c r="J129" i="1"/>
  <c r="L128" i="1"/>
  <c r="J128" i="1"/>
  <c r="L127" i="1"/>
  <c r="J127" i="1"/>
  <c r="L126" i="1"/>
  <c r="J126" i="1"/>
  <c r="L125" i="1"/>
  <c r="J125" i="1"/>
  <c r="L124" i="1"/>
  <c r="J124" i="1"/>
  <c r="L123" i="1"/>
  <c r="J123" i="1"/>
  <c r="L122" i="1"/>
  <c r="L142" i="1" s="1"/>
  <c r="J122" i="1"/>
  <c r="P102" i="1"/>
  <c r="O102" i="1"/>
  <c r="K102" i="1"/>
  <c r="L101" i="1"/>
  <c r="J101" i="1"/>
  <c r="L100" i="1"/>
  <c r="J100" i="1"/>
  <c r="L99" i="1"/>
  <c r="J99" i="1"/>
  <c r="L98" i="1"/>
  <c r="J98" i="1"/>
  <c r="L97" i="1"/>
  <c r="J97" i="1"/>
  <c r="L96" i="1"/>
  <c r="J96" i="1"/>
  <c r="L95" i="1"/>
  <c r="J95" i="1"/>
  <c r="L94" i="1"/>
  <c r="J94" i="1"/>
  <c r="L93" i="1"/>
  <c r="J93" i="1"/>
  <c r="L92" i="1"/>
  <c r="J92" i="1"/>
  <c r="L91" i="1"/>
  <c r="J91" i="1"/>
  <c r="L90" i="1"/>
  <c r="J90" i="1"/>
  <c r="L89" i="1"/>
  <c r="J89" i="1"/>
  <c r="L88" i="1"/>
  <c r="J88" i="1"/>
  <c r="L87" i="1"/>
  <c r="J87" i="1"/>
  <c r="L86" i="1"/>
  <c r="L102" i="1" s="1"/>
  <c r="J86" i="1"/>
  <c r="J102" i="1" s="1"/>
  <c r="P77" i="1"/>
  <c r="O77" i="1"/>
  <c r="K77" i="1"/>
  <c r="L76" i="1"/>
  <c r="J76" i="1"/>
  <c r="L75" i="1"/>
  <c r="J75" i="1"/>
  <c r="L74" i="1"/>
  <c r="J74" i="1"/>
  <c r="L73" i="1"/>
  <c r="J73" i="1"/>
  <c r="L72" i="1"/>
  <c r="J72" i="1"/>
  <c r="L71" i="1"/>
  <c r="J71" i="1"/>
  <c r="L70" i="1"/>
  <c r="J70" i="1"/>
  <c r="L69" i="1"/>
  <c r="J69" i="1"/>
  <c r="L68" i="1"/>
  <c r="J68" i="1"/>
  <c r="L67" i="1"/>
  <c r="L77" i="1" s="1"/>
  <c r="J67" i="1"/>
  <c r="J77" i="1" s="1"/>
  <c r="P52" i="1"/>
  <c r="O52" i="1"/>
  <c r="K52" i="1"/>
  <c r="L51" i="1"/>
  <c r="J51" i="1"/>
  <c r="M51" i="1" s="1"/>
  <c r="L50" i="1"/>
  <c r="J50" i="1"/>
  <c r="M50" i="1" s="1"/>
  <c r="L49" i="1"/>
  <c r="J49" i="1"/>
  <c r="M49" i="1" s="1"/>
  <c r="L48" i="1"/>
  <c r="L52" i="1" s="1"/>
  <c r="J48" i="1"/>
  <c r="J52" i="1" s="1"/>
  <c r="P37" i="1"/>
  <c r="O37" i="1"/>
  <c r="K37" i="1"/>
  <c r="L36" i="1"/>
  <c r="N36" i="1" s="1"/>
  <c r="Q36" i="1" s="1"/>
  <c r="J36" i="1"/>
  <c r="L35" i="1"/>
  <c r="N35" i="1" s="1"/>
  <c r="Q35" i="1" s="1"/>
  <c r="J35" i="1"/>
  <c r="L34" i="1"/>
  <c r="N34" i="1" s="1"/>
  <c r="Q34" i="1" s="1"/>
  <c r="J34" i="1"/>
  <c r="L33" i="1"/>
  <c r="N33" i="1" s="1"/>
  <c r="Q33" i="1" s="1"/>
  <c r="J33" i="1"/>
  <c r="L32" i="1"/>
  <c r="N32" i="1" s="1"/>
  <c r="Q32" i="1" s="1"/>
  <c r="J32" i="1"/>
  <c r="L31" i="1"/>
  <c r="N31" i="1" s="1"/>
  <c r="Q31" i="1" s="1"/>
  <c r="J31" i="1"/>
  <c r="L30" i="1"/>
  <c r="N30" i="1" s="1"/>
  <c r="Q30" i="1" s="1"/>
  <c r="J30" i="1"/>
  <c r="L29" i="1"/>
  <c r="N29" i="1" s="1"/>
  <c r="Q29" i="1" s="1"/>
  <c r="J29" i="1"/>
  <c r="L28" i="1"/>
  <c r="N28" i="1" s="1"/>
  <c r="Q28" i="1" s="1"/>
  <c r="J28" i="1"/>
  <c r="L27" i="1"/>
  <c r="N27" i="1" s="1"/>
  <c r="Q27" i="1" s="1"/>
  <c r="J27" i="1"/>
  <c r="L26" i="1"/>
  <c r="N26" i="1" s="1"/>
  <c r="Q26" i="1" s="1"/>
  <c r="J26" i="1"/>
  <c r="L25" i="1"/>
  <c r="N25" i="1" s="1"/>
  <c r="Q25" i="1" s="1"/>
  <c r="J25" i="1"/>
  <c r="L24" i="1"/>
  <c r="N24" i="1" s="1"/>
  <c r="Q24" i="1" s="1"/>
  <c r="J24" i="1"/>
  <c r="L23" i="1"/>
  <c r="N23" i="1" s="1"/>
  <c r="Q23" i="1" s="1"/>
  <c r="J23" i="1"/>
  <c r="L22" i="1"/>
  <c r="N22" i="1" s="1"/>
  <c r="Q22" i="1" s="1"/>
  <c r="J22" i="1"/>
  <c r="L21" i="1"/>
  <c r="N21" i="1" s="1"/>
  <c r="Q21" i="1" s="1"/>
  <c r="J21" i="1"/>
  <c r="L20" i="1"/>
  <c r="N20" i="1" s="1"/>
  <c r="Q20" i="1" s="1"/>
  <c r="J20" i="1"/>
  <c r="L19" i="1"/>
  <c r="N19" i="1" s="1"/>
  <c r="Q19" i="1" s="1"/>
  <c r="J19" i="1"/>
  <c r="L18" i="1"/>
  <c r="N18" i="1" s="1"/>
  <c r="Q18" i="1" s="1"/>
  <c r="J18" i="1"/>
  <c r="L17" i="1"/>
  <c r="N17" i="1" s="1"/>
  <c r="Q17" i="1" s="1"/>
  <c r="J17" i="1"/>
  <c r="L16" i="1"/>
  <c r="N16" i="1" s="1"/>
  <c r="J16" i="1"/>
  <c r="J37" i="1" s="1"/>
  <c r="D7" i="1"/>
  <c r="M68" i="1" l="1"/>
  <c r="M69" i="1"/>
  <c r="R69" i="1" s="1"/>
  <c r="M70" i="1"/>
  <c r="M71" i="1"/>
  <c r="R71" i="1" s="1"/>
  <c r="M72" i="1"/>
  <c r="M73" i="1"/>
  <c r="R73" i="1" s="1"/>
  <c r="M74" i="1"/>
  <c r="M75" i="1"/>
  <c r="R75" i="1" s="1"/>
  <c r="M76" i="1"/>
  <c r="N122" i="1"/>
  <c r="Q122" i="1" s="1"/>
  <c r="Q142" i="1" s="1"/>
  <c r="N123" i="1"/>
  <c r="Q123" i="1" s="1"/>
  <c r="N124" i="1"/>
  <c r="Q124" i="1" s="1"/>
  <c r="N125" i="1"/>
  <c r="Q125" i="1" s="1"/>
  <c r="N126" i="1"/>
  <c r="Q126" i="1" s="1"/>
  <c r="N127" i="1"/>
  <c r="Q127" i="1" s="1"/>
  <c r="N128" i="1"/>
  <c r="Q128" i="1" s="1"/>
  <c r="N129" i="1"/>
  <c r="Q129" i="1" s="1"/>
  <c r="N130" i="1"/>
  <c r="Q130" i="1" s="1"/>
  <c r="N131" i="1"/>
  <c r="Q131" i="1" s="1"/>
  <c r="N132" i="1"/>
  <c r="Q132" i="1" s="1"/>
  <c r="N133" i="1"/>
  <c r="Q133" i="1" s="1"/>
  <c r="N134" i="1"/>
  <c r="Q134" i="1" s="1"/>
  <c r="N135" i="1"/>
  <c r="Q135" i="1" s="1"/>
  <c r="N136" i="1"/>
  <c r="Q136" i="1" s="1"/>
  <c r="N137" i="1"/>
  <c r="Q137" i="1" s="1"/>
  <c r="N138" i="1"/>
  <c r="Q138" i="1" s="1"/>
  <c r="N139" i="1"/>
  <c r="Q139" i="1" s="1"/>
  <c r="N140" i="1"/>
  <c r="Q140" i="1" s="1"/>
  <c r="N141" i="1"/>
  <c r="Q141" i="1" s="1"/>
  <c r="M17" i="1"/>
  <c r="M18" i="1"/>
  <c r="M19" i="1"/>
  <c r="M20" i="1"/>
  <c r="M21" i="1"/>
  <c r="M22" i="1"/>
  <c r="M23" i="1"/>
  <c r="M24" i="1"/>
  <c r="M25" i="1"/>
  <c r="M26" i="1"/>
  <c r="M27" i="1"/>
  <c r="R27" i="1" s="1"/>
  <c r="M28" i="1"/>
  <c r="R28" i="1" s="1"/>
  <c r="M29" i="1"/>
  <c r="R29" i="1" s="1"/>
  <c r="M30" i="1"/>
  <c r="R30" i="1" s="1"/>
  <c r="M31" i="1"/>
  <c r="R31" i="1" s="1"/>
  <c r="M32" i="1"/>
  <c r="R32" i="1" s="1"/>
  <c r="M33" i="1"/>
  <c r="R33" i="1" s="1"/>
  <c r="M34" i="1"/>
  <c r="R34" i="1" s="1"/>
  <c r="M35" i="1"/>
  <c r="R35" i="1" s="1"/>
  <c r="M36" i="1"/>
  <c r="R36" i="1" s="1"/>
  <c r="N68" i="1"/>
  <c r="Q68" i="1" s="1"/>
  <c r="N69" i="1"/>
  <c r="Q69" i="1" s="1"/>
  <c r="N70" i="1"/>
  <c r="Q70" i="1" s="1"/>
  <c r="N71" i="1"/>
  <c r="Q71" i="1" s="1"/>
  <c r="N72" i="1"/>
  <c r="Q72" i="1" s="1"/>
  <c r="N73" i="1"/>
  <c r="Q73" i="1" s="1"/>
  <c r="N74" i="1"/>
  <c r="Q74" i="1" s="1"/>
  <c r="N75" i="1"/>
  <c r="Q75" i="1" s="1"/>
  <c r="N76" i="1"/>
  <c r="Q76" i="1" s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N37" i="1"/>
  <c r="Q16" i="1"/>
  <c r="Q37" i="1" s="1"/>
  <c r="R17" i="1"/>
  <c r="R18" i="1"/>
  <c r="R19" i="1"/>
  <c r="R20" i="1"/>
  <c r="R21" i="1"/>
  <c r="R22" i="1"/>
  <c r="R23" i="1"/>
  <c r="R24" i="1"/>
  <c r="R25" i="1"/>
  <c r="R26" i="1"/>
  <c r="R68" i="1"/>
  <c r="R70" i="1"/>
  <c r="R72" i="1"/>
  <c r="R74" i="1"/>
  <c r="R76" i="1"/>
  <c r="M16" i="1"/>
  <c r="L37" i="1"/>
  <c r="N48" i="1"/>
  <c r="N49" i="1"/>
  <c r="Q49" i="1" s="1"/>
  <c r="R49" i="1" s="1"/>
  <c r="N50" i="1"/>
  <c r="Q50" i="1" s="1"/>
  <c r="R50" i="1" s="1"/>
  <c r="N51" i="1"/>
  <c r="Q51" i="1" s="1"/>
  <c r="R51" i="1" s="1"/>
  <c r="M67" i="1"/>
  <c r="M48" i="1"/>
  <c r="N67" i="1"/>
  <c r="N142" i="1"/>
  <c r="N86" i="1"/>
  <c r="N87" i="1"/>
  <c r="Q87" i="1" s="1"/>
  <c r="R87" i="1" s="1"/>
  <c r="N88" i="1"/>
  <c r="Q88" i="1" s="1"/>
  <c r="R88" i="1" s="1"/>
  <c r="N89" i="1"/>
  <c r="Q89" i="1" s="1"/>
  <c r="R89" i="1" s="1"/>
  <c r="N90" i="1"/>
  <c r="Q90" i="1" s="1"/>
  <c r="R90" i="1" s="1"/>
  <c r="N91" i="1"/>
  <c r="Q91" i="1" s="1"/>
  <c r="R91" i="1" s="1"/>
  <c r="N92" i="1"/>
  <c r="Q92" i="1" s="1"/>
  <c r="R92" i="1" s="1"/>
  <c r="N93" i="1"/>
  <c r="Q93" i="1" s="1"/>
  <c r="R93" i="1" s="1"/>
  <c r="N94" i="1"/>
  <c r="Q94" i="1" s="1"/>
  <c r="R94" i="1" s="1"/>
  <c r="N95" i="1"/>
  <c r="Q95" i="1" s="1"/>
  <c r="R95" i="1" s="1"/>
  <c r="N96" i="1"/>
  <c r="Q96" i="1" s="1"/>
  <c r="R96" i="1" s="1"/>
  <c r="N97" i="1"/>
  <c r="Q97" i="1" s="1"/>
  <c r="R97" i="1" s="1"/>
  <c r="N98" i="1"/>
  <c r="Q98" i="1" s="1"/>
  <c r="R98" i="1" s="1"/>
  <c r="N99" i="1"/>
  <c r="Q99" i="1" s="1"/>
  <c r="R99" i="1" s="1"/>
  <c r="N100" i="1"/>
  <c r="Q100" i="1" s="1"/>
  <c r="R100" i="1" s="1"/>
  <c r="N101" i="1"/>
  <c r="Q101" i="1" s="1"/>
  <c r="R101" i="1" s="1"/>
  <c r="M122" i="1"/>
  <c r="M123" i="1"/>
  <c r="R123" i="1" s="1"/>
  <c r="M124" i="1"/>
  <c r="R124" i="1" s="1"/>
  <c r="M125" i="1"/>
  <c r="R125" i="1" s="1"/>
  <c r="M126" i="1"/>
  <c r="R126" i="1" s="1"/>
  <c r="M127" i="1"/>
  <c r="R127" i="1" s="1"/>
  <c r="M128" i="1"/>
  <c r="R128" i="1" s="1"/>
  <c r="M129" i="1"/>
  <c r="R129" i="1" s="1"/>
  <c r="M130" i="1"/>
  <c r="R130" i="1" s="1"/>
  <c r="M131" i="1"/>
  <c r="R131" i="1" s="1"/>
  <c r="M132" i="1"/>
  <c r="R132" i="1" s="1"/>
  <c r="M133" i="1"/>
  <c r="R133" i="1" s="1"/>
  <c r="M134" i="1"/>
  <c r="R134" i="1" s="1"/>
  <c r="M135" i="1"/>
  <c r="R135" i="1" s="1"/>
  <c r="M136" i="1"/>
  <c r="R136" i="1" s="1"/>
  <c r="M137" i="1"/>
  <c r="R137" i="1" s="1"/>
  <c r="M138" i="1"/>
  <c r="R138" i="1" s="1"/>
  <c r="M139" i="1"/>
  <c r="R139" i="1" s="1"/>
  <c r="M140" i="1"/>
  <c r="R140" i="1" s="1"/>
  <c r="M141" i="1"/>
  <c r="R141" i="1" s="1"/>
  <c r="J142" i="1"/>
  <c r="M86" i="1"/>
  <c r="M142" i="1" l="1"/>
  <c r="R122" i="1"/>
  <c r="R142" i="1" s="1"/>
  <c r="N102" i="1"/>
  <c r="Q86" i="1"/>
  <c r="Q102" i="1" s="1"/>
  <c r="N77" i="1"/>
  <c r="Q67" i="1"/>
  <c r="Q77" i="1" s="1"/>
  <c r="M77" i="1"/>
  <c r="R67" i="1"/>
  <c r="R77" i="1" s="1"/>
  <c r="N52" i="1"/>
  <c r="Q48" i="1"/>
  <c r="Q52" i="1" s="1"/>
  <c r="M102" i="1"/>
  <c r="R86" i="1"/>
  <c r="R102" i="1" s="1"/>
  <c r="M52" i="1"/>
  <c r="M37" i="1"/>
  <c r="R16" i="1"/>
  <c r="R37" i="1" s="1"/>
  <c r="R48" i="1" l="1"/>
  <c r="R52" i="1" s="1"/>
</calcChain>
</file>

<file path=xl/sharedStrings.xml><?xml version="1.0" encoding="utf-8"?>
<sst xmlns="http://schemas.openxmlformats.org/spreadsheetml/2006/main" count="454" uniqueCount="200">
  <si>
    <t>AUTORIDAD PARA EL MANEJO SUSTENTABLE DE LA CUENCA Y DEL LAGO DE AMATITLÁN</t>
  </si>
  <si>
    <t>NOMINA CORRESPONDIENTE AL MES DE OCTUBRE 2017</t>
  </si>
  <si>
    <t>NÚMERO 21-2017</t>
  </si>
  <si>
    <t xml:space="preserve"> RENGLÓN 031 "JORNALES" </t>
  </si>
  <si>
    <t xml:space="preserve">SOLICITUD DE PAGO </t>
  </si>
  <si>
    <t>SUBPRODUCTO: DIRECCIÓN Y COORDINACIÓN   001-001-0001</t>
  </si>
  <si>
    <t>11130016-219-00-33-00-000-001-000-031-0115-11-0000-0000</t>
  </si>
  <si>
    <t>No.</t>
  </si>
  <si>
    <t xml:space="preserve">Titulo Jornal 
Diario </t>
  </si>
  <si>
    <t>Ubicación</t>
  </si>
  <si>
    <t>Empleado</t>
  </si>
  <si>
    <t>Contrato</t>
  </si>
  <si>
    <t>Fecha de 
Ingreso</t>
  </si>
  <si>
    <t>Jornal</t>
  </si>
  <si>
    <t>Días</t>
  </si>
  <si>
    <t>Renglón 031</t>
  </si>
  <si>
    <t>Renglón 033</t>
  </si>
  <si>
    <t>Total Devengado
 Mensual</t>
  </si>
  <si>
    <t>Deducciones</t>
  </si>
  <si>
    <t>Total
Deducciones</t>
  </si>
  <si>
    <t>Liquido</t>
  </si>
  <si>
    <t>Número de
Cuenta</t>
  </si>
  <si>
    <t>Jornales</t>
  </si>
  <si>
    <t>Bono 66-2000</t>
  </si>
  <si>
    <t>complemento específico por nivelación</t>
  </si>
  <si>
    <t>IGSS</t>
  </si>
  <si>
    <t>Retenciones 
Judiciales</t>
  </si>
  <si>
    <t>Decreto 
81-70</t>
  </si>
  <si>
    <t>Constructor de Puentes</t>
  </si>
  <si>
    <t>Adiministrativo</t>
  </si>
  <si>
    <t>Gladis Mirtala Ramírez Sánchez</t>
  </si>
  <si>
    <t>01-2017-031-AMSA</t>
  </si>
  <si>
    <t>Vidal Cruz Martínez</t>
  </si>
  <si>
    <t>02-2017-031-AMSA</t>
  </si>
  <si>
    <t>Victorina de Jesús Peralta Peralta</t>
  </si>
  <si>
    <t>03-2017-031-AMSA</t>
  </si>
  <si>
    <t>01/10/2014</t>
  </si>
  <si>
    <t>Sara Adelaida Quevedo Alcántara</t>
  </si>
  <si>
    <t>04-2017-031-AMSA</t>
  </si>
  <si>
    <t>03/12/2012</t>
  </si>
  <si>
    <t>Elida Etelvina Obando Hernandez</t>
  </si>
  <si>
    <t>05-2017-031-AMSA</t>
  </si>
  <si>
    <t>25/10/2013</t>
  </si>
  <si>
    <t>Yomara Ninett Escobar Calderón</t>
  </si>
  <si>
    <t>06-2017-031-AMSA</t>
  </si>
  <si>
    <t>03/10/2014</t>
  </si>
  <si>
    <t>Peon Vigilante V</t>
  </si>
  <si>
    <t>Humedal</t>
  </si>
  <si>
    <t>Estuardo Randolfo Gutierrez Cruz</t>
  </si>
  <si>
    <t>65-2017-031-AMSA</t>
  </si>
  <si>
    <t>Biayner Soto Arana</t>
  </si>
  <si>
    <t>66-2017-031-AMSA</t>
  </si>
  <si>
    <t>La Cerra</t>
  </si>
  <si>
    <t>Werlington Jeffrey Robinzon Alvarado Hernandez</t>
  </si>
  <si>
    <t>67-2017-031-AMSA</t>
  </si>
  <si>
    <t>Hamilton Wilfredo Hernández Hernández</t>
  </si>
  <si>
    <t>68-2017-031-AMSA</t>
  </si>
  <si>
    <t>Acuatica</t>
  </si>
  <si>
    <t>Hugo Concepcion Escobar Veliz</t>
  </si>
  <si>
    <t>70-2017-031-AMSA</t>
  </si>
  <si>
    <t>Km 22</t>
  </si>
  <si>
    <t>Nazario Hernández Osorio</t>
  </si>
  <si>
    <t>71-2017-031-AMSA</t>
  </si>
  <si>
    <t>Candido Samayoa y Samayoa</t>
  </si>
  <si>
    <t>73-2017-031-AMSA</t>
  </si>
  <si>
    <t>Axel Augusto Lopez De León</t>
  </si>
  <si>
    <t>Rolando Gonzalez Tahuico</t>
  </si>
  <si>
    <t>75-2017-031-AMSA</t>
  </si>
  <si>
    <t>Jose Urias Muñoz</t>
  </si>
  <si>
    <t>Manolo Gabriel Godoy</t>
  </si>
  <si>
    <t>77-2017-031-AMSA</t>
  </si>
  <si>
    <t>Henry Alejandro Ventura Hernandez</t>
  </si>
  <si>
    <t>78-2017-031-AMSA</t>
  </si>
  <si>
    <t>Jorge Adán Arizandieta García</t>
  </si>
  <si>
    <t>79-2017-031-AMSA</t>
  </si>
  <si>
    <t>Ricardo Arizandieta García</t>
  </si>
  <si>
    <t>80-2017-031-AMSA</t>
  </si>
  <si>
    <t>Rutilia Gomez Lopez</t>
  </si>
  <si>
    <t>81-2017-031-AMSA</t>
  </si>
  <si>
    <t xml:space="preserve">Totales </t>
  </si>
  <si>
    <t xml:space="preserve">SUBPRODUCTO: CONTROL Y MANEJO DE LOS DESECHOS SÓLIDOS EN LA CUENCA DEL LAGO DE AMATITLÁN    001-002-0005 </t>
  </si>
  <si>
    <t>11130016-219-00-33-00-000-002-000-031-0115-11-0000-0000</t>
  </si>
  <si>
    <t>Desechos Sólidos</t>
  </si>
  <si>
    <t>Maynor de Jesús De León Dionicio</t>
  </si>
  <si>
    <t>08-2017-031-AMSA</t>
  </si>
  <si>
    <t>05/01/2015</t>
  </si>
  <si>
    <t>Cecilio Antonio Vásquez Soto</t>
  </si>
  <si>
    <t>09-2017-031-AMSA</t>
  </si>
  <si>
    <t>Roberto Romero Peralta</t>
  </si>
  <si>
    <t>10-2017-031-AMSA</t>
  </si>
  <si>
    <t>17/02/2015</t>
  </si>
  <si>
    <t>Rafael de Jesús Perea Peralta</t>
  </si>
  <si>
    <t>11-2017-031-AMSA</t>
  </si>
  <si>
    <t>01/01/2016</t>
  </si>
  <si>
    <t xml:space="preserve">SUBPRODUCTO: TRATAMIENTO DE LAS AGUAS RESIDUALES A TRÁVES DE LAS PLANTAS DE TRATAMIENTO A CARGO DE LA INSTITUCIÓN    001-002-0001 </t>
  </si>
  <si>
    <t>Desechos Líquidos</t>
  </si>
  <si>
    <t>José Filiberto Domingo Domingo</t>
  </si>
  <si>
    <t>12-2017-031-AMSA</t>
  </si>
  <si>
    <t>Agustín López López</t>
  </si>
  <si>
    <t>13-2017-031-AMSA</t>
  </si>
  <si>
    <t>Nelson Orlando Quiñonez Yohol</t>
  </si>
  <si>
    <t>15-2017-031-AMSA</t>
  </si>
  <si>
    <t>Herculano Colmenar Estrada</t>
  </si>
  <si>
    <t>16-2017-031-AMSA</t>
  </si>
  <si>
    <t>Guillermo Apolonio Chuc Mejía</t>
  </si>
  <si>
    <t>17-2017-031-AMSA</t>
  </si>
  <si>
    <t>Marcelino Gómez Dávila</t>
  </si>
  <si>
    <t>18-2017-031-AMSA</t>
  </si>
  <si>
    <t>Héctor William Martínez Cabrera</t>
  </si>
  <si>
    <t>19-2017-031-AMSA</t>
  </si>
  <si>
    <t>Abel Barillas Grajeda</t>
  </si>
  <si>
    <t>14-2017-031-AMSA</t>
  </si>
  <si>
    <t>Napoleon Canahui Pop</t>
  </si>
  <si>
    <t>82-2017-031-AMSA</t>
  </si>
  <si>
    <t>Calixto de Jesús Rodríguez Quintero</t>
  </si>
  <si>
    <t>20-2017-031-AMSA</t>
  </si>
  <si>
    <t xml:space="preserve">SUBPRODUCTO: VOLUMEN DE DESECHOS SÓLIDOS FLOTANTES Y PLANTAS ACUÁTICAS EXTRAÍDOS DEL LAGO DE AMATITLÁN    001-002-0002 </t>
  </si>
  <si>
    <t>Estación Acuática</t>
  </si>
  <si>
    <t>Flavio Alí Alonso Gil</t>
  </si>
  <si>
    <t>22-2017-031-AMSA</t>
  </si>
  <si>
    <t>Gerver Oswaldo Suruy Estupe</t>
  </si>
  <si>
    <t>23-2017-031-AMSA</t>
  </si>
  <si>
    <t>Andrés Payes Rodríguez</t>
  </si>
  <si>
    <t>24-2017-031-AMSA</t>
  </si>
  <si>
    <t>Ignacio Seijas Sequen</t>
  </si>
  <si>
    <t>25-2017-031-AMSA</t>
  </si>
  <si>
    <t>Mario Arturo Sigüenza</t>
  </si>
  <si>
    <t>26-2017-031-AMSA</t>
  </si>
  <si>
    <t>Carlos Fernando Tello Valdez</t>
  </si>
  <si>
    <t>27-2017-031-AMSA</t>
  </si>
  <si>
    <t>Jesús Antonio Montúfar Mazariegos</t>
  </si>
  <si>
    <t>28-2017-031-AMSA</t>
  </si>
  <si>
    <t>Carlos Humberto Gatica González</t>
  </si>
  <si>
    <t>29-2017-031-AMSA</t>
  </si>
  <si>
    <t>Nery Armando Castañeda Avilés</t>
  </si>
  <si>
    <t>30-2017-031-AMSA</t>
  </si>
  <si>
    <t>Yury Geovani Guzmán Avilés</t>
  </si>
  <si>
    <t>31-2017-031-AMSA</t>
  </si>
  <si>
    <t>Cosmen Vitalino Obando Montenegro</t>
  </si>
  <si>
    <t>32-2017-031-AMSA</t>
  </si>
  <si>
    <t>Juan Antonio Roque Dionisio</t>
  </si>
  <si>
    <t>33-2017-031-AMSA</t>
  </si>
  <si>
    <t>Marlon Geovani Arizandieta Arroyo</t>
  </si>
  <si>
    <t>34-2017-031-AMSA</t>
  </si>
  <si>
    <t>Erik Leonel Quixaj Ortiz</t>
  </si>
  <si>
    <t>35-2017-031-AMSA</t>
  </si>
  <si>
    <t>Reyna Elizabeth Toc Choz</t>
  </si>
  <si>
    <t>36-2017-031-AMSA</t>
  </si>
  <si>
    <t>José Luis Arizandieta Cabrera</t>
  </si>
  <si>
    <t>37-2017-031-AMSA</t>
  </si>
  <si>
    <t xml:space="preserve">SUBPRODUCTO: REFORESTACIÓN Y MANTENIMIENTO DE ÁREAS EN LA CUENCA DEL LAGO DE AMATITLÁN    001-008-0008  </t>
  </si>
  <si>
    <t>11130016-219-00-33-00-000-005-000-031-0115-11-0000-0000</t>
  </si>
  <si>
    <t xml:space="preserve">Forestal </t>
  </si>
  <si>
    <t>Esvin Leonel Rivera Pineda</t>
  </si>
  <si>
    <t>38-2017-031-AMSA</t>
  </si>
  <si>
    <t>José Alberto Rucal</t>
  </si>
  <si>
    <t>39-2017-031-AMSA</t>
  </si>
  <si>
    <t>Forestal</t>
  </si>
  <si>
    <t>Julio Roberto Martínez Aguilar</t>
  </si>
  <si>
    <t>40-2017-031-AMSA</t>
  </si>
  <si>
    <t>Juan Emilio Cruz De León</t>
  </si>
  <si>
    <t>41-2017-031-AMSA</t>
  </si>
  <si>
    <t>Emilio Taque Carranza</t>
  </si>
  <si>
    <t>42-2017-031-AMSA</t>
  </si>
  <si>
    <t>Rigoberto de Jesús Osorio Morataya</t>
  </si>
  <si>
    <t>43-2017-031-AMSA</t>
  </si>
  <si>
    <t>Manuel de Jesús Coy Malín</t>
  </si>
  <si>
    <t>44-2017-031-AMSA</t>
  </si>
  <si>
    <t>Francisco Javier Rivera Orellana</t>
  </si>
  <si>
    <t>45-2017-031-AMSA</t>
  </si>
  <si>
    <t>Fermín Hernández Martinez</t>
  </si>
  <si>
    <t>46-2017-031-AMSA</t>
  </si>
  <si>
    <t>Víctor Manuel López Rodríguez</t>
  </si>
  <si>
    <t>47-2017-031-AMSA</t>
  </si>
  <si>
    <t>Cosme Virgilio Morales Rodríguez</t>
  </si>
  <si>
    <t>48-2017-031-AMSA</t>
  </si>
  <si>
    <t>Carlos Alberto Morales Contreras</t>
  </si>
  <si>
    <t>49-2017-031-AMSA</t>
  </si>
  <si>
    <t>Miguel Ángel Ramos Luis</t>
  </si>
  <si>
    <t>50-2017-031-AMSA</t>
  </si>
  <si>
    <t>Felipe Santiago Carreto</t>
  </si>
  <si>
    <t>51-2017-031-AMSA</t>
  </si>
  <si>
    <t>Custodio Quiñonez Morataya</t>
  </si>
  <si>
    <t>52-2017-031-AMSA</t>
  </si>
  <si>
    <t>Matilde Arias Cruz</t>
  </si>
  <si>
    <t>53-2017-031-AMSA</t>
  </si>
  <si>
    <t>José Muñoz Chávez</t>
  </si>
  <si>
    <t>54-2017-031-AMSA</t>
  </si>
  <si>
    <t>Víctor Vicente Paredes González</t>
  </si>
  <si>
    <t>55-2017-031-AMSA</t>
  </si>
  <si>
    <t>Antonio Coy Hernandez</t>
  </si>
  <si>
    <t>56-2017-031-AMSA</t>
  </si>
  <si>
    <t>Vitelio Catalan Ovando</t>
  </si>
  <si>
    <t>57-2017-031-AMSA</t>
  </si>
  <si>
    <t>Totales</t>
  </si>
  <si>
    <t xml:space="preserve">           NÚMERO 22-2017</t>
  </si>
  <si>
    <t>Número de
Cuenta G&amp;T</t>
  </si>
  <si>
    <t>José Luis Perpuac Gómez</t>
  </si>
  <si>
    <t>69-2017-031-AMSA</t>
  </si>
  <si>
    <t>0430010569-2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</si>
</sst>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([$Q-100A]* #,##0.00_);_([$Q-100A]* \(#,##0.00\);_([$Q-100A]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2F8BA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</cellStyleXfs>
  <cellXfs count="101">
    <xf numFmtId="0" fontId="0" fillId="0" borderId="0" xfId="0"/>
    <xf numFmtId="0" fontId="3" fillId="0" borderId="0" xfId="2" applyFont="1" applyAlignment="1">
      <alignment vertical="center"/>
    </xf>
    <xf numFmtId="0" fontId="3" fillId="0" borderId="0" xfId="2" applyFont="1" applyAlignment="1">
      <alignment horizontal="center" vertical="center"/>
    </xf>
    <xf numFmtId="49" fontId="3" fillId="0" borderId="0" xfId="2" applyNumberFormat="1" applyFont="1" applyAlignment="1">
      <alignment horizontal="center" vertical="center"/>
    </xf>
    <xf numFmtId="0" fontId="4" fillId="0" borderId="0" xfId="3" applyFont="1" applyBorder="1" applyAlignment="1">
      <alignment horizontal="center" vertical="center"/>
    </xf>
    <xf numFmtId="0" fontId="3" fillId="0" borderId="0" xfId="2" applyFont="1" applyFill="1" applyAlignment="1">
      <alignment vertical="center"/>
    </xf>
    <xf numFmtId="0" fontId="4" fillId="0" borderId="0" xfId="2" applyFont="1" applyFill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5" fillId="0" borderId="0" xfId="3" applyFont="1" applyBorder="1" applyAlignment="1">
      <alignment horizontal="right" vertical="center"/>
    </xf>
    <xf numFmtId="164" fontId="5" fillId="0" borderId="0" xfId="2" applyNumberFormat="1" applyFont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3" fillId="0" borderId="0" xfId="2" applyFont="1" applyBorder="1" applyAlignment="1">
      <alignment vertical="center"/>
    </xf>
    <xf numFmtId="0" fontId="4" fillId="0" borderId="0" xfId="3" applyFont="1" applyBorder="1" applyAlignment="1">
      <alignment horizontal="center" vertical="center"/>
    </xf>
    <xf numFmtId="0" fontId="3" fillId="0" borderId="0" xfId="2" applyFont="1" applyFill="1" applyBorder="1" applyAlignment="1">
      <alignment vertical="center"/>
    </xf>
    <xf numFmtId="0" fontId="6" fillId="0" borderId="0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49" fontId="7" fillId="2" borderId="1" xfId="2" applyNumberFormat="1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/>
    </xf>
    <xf numFmtId="0" fontId="7" fillId="3" borderId="1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1" xfId="3" applyFont="1" applyFill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49" fontId="3" fillId="0" borderId="1" xfId="2" applyNumberFormat="1" applyFont="1" applyBorder="1" applyAlignment="1">
      <alignment horizontal="center" vertical="center"/>
    </xf>
    <xf numFmtId="0" fontId="3" fillId="5" borderId="1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horizontal="center" vertical="center"/>
    </xf>
    <xf numFmtId="14" fontId="3" fillId="0" borderId="1" xfId="2" applyNumberFormat="1" applyFont="1" applyBorder="1" applyAlignment="1">
      <alignment vertical="center"/>
    </xf>
    <xf numFmtId="44" fontId="3" fillId="0" borderId="1" xfId="1" applyFont="1" applyFill="1" applyBorder="1" applyAlignment="1">
      <alignment horizontal="center" vertical="center"/>
    </xf>
    <xf numFmtId="0" fontId="3" fillId="0" borderId="1" xfId="4" applyNumberFormat="1" applyFont="1" applyFill="1" applyBorder="1" applyAlignment="1">
      <alignment horizontal="center" vertical="center"/>
    </xf>
    <xf numFmtId="164" fontId="3" fillId="0" borderId="1" xfId="4" applyFont="1" applyBorder="1" applyAlignment="1">
      <alignment vertical="center"/>
    </xf>
    <xf numFmtId="165" fontId="3" fillId="3" borderId="1" xfId="1" applyNumberFormat="1" applyFont="1" applyFill="1" applyBorder="1" applyAlignment="1">
      <alignment vertical="center"/>
    </xf>
    <xf numFmtId="164" fontId="3" fillId="0" borderId="1" xfId="4" applyFont="1" applyBorder="1" applyAlignment="1">
      <alignment horizontal="left" vertical="center"/>
    </xf>
    <xf numFmtId="164" fontId="3" fillId="2" borderId="1" xfId="4" applyNumberFormat="1" applyFont="1" applyFill="1" applyBorder="1" applyAlignment="1">
      <alignment horizontal="left" vertical="center"/>
    </xf>
    <xf numFmtId="164" fontId="3" fillId="4" borderId="1" xfId="4" applyFont="1" applyFill="1" applyBorder="1" applyAlignment="1">
      <alignment vertical="center"/>
    </xf>
    <xf numFmtId="0" fontId="3" fillId="0" borderId="1" xfId="2" applyNumberFormat="1" applyFont="1" applyFill="1" applyBorder="1" applyAlignment="1">
      <alignment horizontal="center" vertical="center"/>
    </xf>
    <xf numFmtId="14" fontId="3" fillId="0" borderId="1" xfId="2" applyNumberFormat="1" applyFont="1" applyBorder="1" applyAlignment="1">
      <alignment horizontal="center" vertical="center"/>
    </xf>
    <xf numFmtId="0" fontId="3" fillId="6" borderId="1" xfId="2" applyFont="1" applyFill="1" applyBorder="1" applyAlignment="1">
      <alignment horizontal="center" vertical="center"/>
    </xf>
    <xf numFmtId="49" fontId="7" fillId="0" borderId="0" xfId="2" applyNumberFormat="1" applyFont="1" applyFill="1" applyBorder="1" applyAlignment="1">
      <alignment horizontal="center" vertical="center"/>
    </xf>
    <xf numFmtId="49" fontId="7" fillId="0" borderId="0" xfId="2" applyNumberFormat="1" applyFont="1" applyFill="1" applyBorder="1" applyAlignment="1">
      <alignment vertical="center"/>
    </xf>
    <xf numFmtId="49" fontId="7" fillId="2" borderId="2" xfId="2" applyNumberFormat="1" applyFont="1" applyFill="1" applyBorder="1" applyAlignment="1">
      <alignment horizontal="center" vertical="center"/>
    </xf>
    <xf numFmtId="49" fontId="7" fillId="2" borderId="3" xfId="2" applyNumberFormat="1" applyFont="1" applyFill="1" applyBorder="1" applyAlignment="1">
      <alignment horizontal="center" vertical="center"/>
    </xf>
    <xf numFmtId="49" fontId="7" fillId="2" borderId="4" xfId="2" applyNumberFormat="1" applyFont="1" applyFill="1" applyBorder="1" applyAlignment="1">
      <alignment horizontal="center" vertical="center"/>
    </xf>
    <xf numFmtId="164" fontId="7" fillId="2" borderId="5" xfId="4" applyFont="1" applyFill="1" applyBorder="1" applyAlignment="1">
      <alignment vertical="center"/>
    </xf>
    <xf numFmtId="164" fontId="7" fillId="3" borderId="2" xfId="4" applyFont="1" applyFill="1" applyBorder="1" applyAlignment="1" applyProtection="1">
      <alignment vertical="center"/>
    </xf>
    <xf numFmtId="164" fontId="7" fillId="2" borderId="5" xfId="4" applyNumberFormat="1" applyFont="1" applyFill="1" applyBorder="1" applyAlignment="1">
      <alignment vertical="center"/>
    </xf>
    <xf numFmtId="164" fontId="7" fillId="4" borderId="5" xfId="4" applyNumberFormat="1" applyFont="1" applyFill="1" applyBorder="1" applyAlignment="1" applyProtection="1">
      <alignment vertical="center"/>
    </xf>
    <xf numFmtId="1" fontId="7" fillId="0" borderId="0" xfId="2" applyNumberFormat="1" applyFont="1" applyBorder="1" applyAlignment="1">
      <alignment horizontal="center" vertical="center"/>
    </xf>
    <xf numFmtId="49" fontId="7" fillId="0" borderId="0" xfId="2" applyNumberFormat="1" applyFont="1" applyBorder="1" applyAlignment="1">
      <alignment vertical="center"/>
    </xf>
    <xf numFmtId="49" fontId="7" fillId="0" borderId="0" xfId="2" applyNumberFormat="1" applyFont="1" applyBorder="1" applyAlignment="1">
      <alignment horizontal="right" vertical="center"/>
    </xf>
    <xf numFmtId="49" fontId="7" fillId="0" borderId="0" xfId="2" applyNumberFormat="1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3" fillId="0" borderId="1" xfId="2" applyFont="1" applyFill="1" applyBorder="1" applyAlignment="1">
      <alignment horizontal="justify" vertical="center"/>
    </xf>
    <xf numFmtId="164" fontId="7" fillId="2" borderId="5" xfId="2" applyNumberFormat="1" applyFont="1" applyFill="1" applyBorder="1" applyAlignment="1">
      <alignment horizontal="right" vertical="center"/>
    </xf>
    <xf numFmtId="164" fontId="7" fillId="3" borderId="6" xfId="2" applyNumberFormat="1" applyFont="1" applyFill="1" applyBorder="1" applyAlignment="1">
      <alignment vertical="center"/>
    </xf>
    <xf numFmtId="164" fontId="7" fillId="3" borderId="5" xfId="2" applyNumberFormat="1" applyFont="1" applyFill="1" applyBorder="1" applyAlignment="1">
      <alignment horizontal="right" vertical="center"/>
    </xf>
    <xf numFmtId="1" fontId="3" fillId="5" borderId="1" xfId="5" applyNumberFormat="1" applyFont="1" applyFill="1" applyBorder="1" applyAlignment="1">
      <alignment horizontal="center" vertical="center"/>
    </xf>
    <xf numFmtId="0" fontId="3" fillId="5" borderId="1" xfId="5" applyFont="1" applyFill="1" applyBorder="1" applyAlignment="1">
      <alignment horizontal="left" vertical="center"/>
    </xf>
    <xf numFmtId="14" fontId="3" fillId="5" borderId="1" xfId="5" applyNumberFormat="1" applyFont="1" applyFill="1" applyBorder="1" applyAlignment="1">
      <alignment horizontal="left" vertical="center"/>
    </xf>
    <xf numFmtId="44" fontId="3" fillId="5" borderId="1" xfId="1" applyFont="1" applyFill="1" applyBorder="1" applyAlignment="1">
      <alignment horizontal="center" vertical="center"/>
    </xf>
    <xf numFmtId="44" fontId="8" fillId="5" borderId="1" xfId="1" applyFont="1" applyFill="1" applyBorder="1"/>
    <xf numFmtId="164" fontId="3" fillId="5" borderId="1" xfId="4" applyFont="1" applyFill="1" applyBorder="1" applyAlignment="1">
      <alignment vertical="center"/>
    </xf>
    <xf numFmtId="164" fontId="3" fillId="5" borderId="1" xfId="4" applyFont="1" applyFill="1" applyBorder="1" applyAlignment="1">
      <alignment horizontal="left" vertical="center"/>
    </xf>
    <xf numFmtId="0" fontId="8" fillId="5" borderId="1" xfId="0" applyFont="1" applyFill="1" applyBorder="1"/>
    <xf numFmtId="164" fontId="7" fillId="7" borderId="6" xfId="4" applyFont="1" applyFill="1" applyBorder="1" applyAlignment="1">
      <alignment vertical="center"/>
    </xf>
    <xf numFmtId="164" fontId="7" fillId="4" borderId="5" xfId="4" applyFont="1" applyFill="1" applyBorder="1" applyAlignment="1">
      <alignment vertical="center"/>
    </xf>
    <xf numFmtId="49" fontId="6" fillId="0" borderId="0" xfId="2" applyNumberFormat="1" applyFont="1" applyFill="1" applyBorder="1" applyAlignment="1">
      <alignment horizontal="center" vertical="center"/>
    </xf>
    <xf numFmtId="164" fontId="7" fillId="3" borderId="6" xfId="4" applyFont="1" applyFill="1" applyBorder="1" applyAlignment="1">
      <alignment vertical="center"/>
    </xf>
    <xf numFmtId="164" fontId="7" fillId="0" borderId="0" xfId="4" applyFont="1" applyFill="1" applyBorder="1" applyAlignment="1">
      <alignment vertical="center"/>
    </xf>
    <xf numFmtId="0" fontId="7" fillId="0" borderId="0" xfId="2" applyFont="1" applyFill="1" applyBorder="1" applyAlignment="1">
      <alignment vertical="center"/>
    </xf>
    <xf numFmtId="0" fontId="7" fillId="0" borderId="0" xfId="2" applyFont="1" applyFill="1" applyAlignment="1">
      <alignment vertical="center"/>
    </xf>
    <xf numFmtId="17" fontId="3" fillId="0" borderId="1" xfId="2" applyNumberFormat="1" applyFont="1" applyFill="1" applyBorder="1" applyAlignment="1">
      <alignment horizontal="center" vertical="center"/>
    </xf>
    <xf numFmtId="14" fontId="3" fillId="6" borderId="1" xfId="2" applyNumberFormat="1" applyFont="1" applyFill="1" applyBorder="1" applyAlignment="1">
      <alignment horizontal="center" vertical="center"/>
    </xf>
    <xf numFmtId="0" fontId="3" fillId="0" borderId="1" xfId="5" applyFont="1" applyFill="1" applyBorder="1" applyAlignment="1">
      <alignment vertical="center"/>
    </xf>
    <xf numFmtId="0" fontId="3" fillId="0" borderId="1" xfId="5" applyFont="1" applyFill="1" applyBorder="1" applyAlignment="1">
      <alignment horizontal="left" vertical="center"/>
    </xf>
    <xf numFmtId="164" fontId="7" fillId="3" borderId="2" xfId="4" applyFont="1" applyFill="1" applyBorder="1" applyAlignment="1">
      <alignment vertical="center"/>
    </xf>
    <xf numFmtId="164" fontId="7" fillId="3" borderId="5" xfId="4" applyFont="1" applyFill="1" applyBorder="1" applyAlignment="1">
      <alignment vertical="center"/>
    </xf>
    <xf numFmtId="164" fontId="3" fillId="0" borderId="0" xfId="2" applyNumberFormat="1" applyFont="1" applyBorder="1" applyAlignment="1">
      <alignment vertical="center"/>
    </xf>
    <xf numFmtId="0" fontId="7" fillId="2" borderId="7" xfId="2" applyFont="1" applyFill="1" applyBorder="1" applyAlignment="1">
      <alignment horizontal="center" vertical="center" wrapText="1"/>
    </xf>
    <xf numFmtId="49" fontId="7" fillId="2" borderId="7" xfId="2" applyNumberFormat="1" applyFont="1" applyFill="1" applyBorder="1" applyAlignment="1">
      <alignment horizontal="center" vertical="center" wrapText="1"/>
    </xf>
    <xf numFmtId="0" fontId="7" fillId="2" borderId="7" xfId="2" applyFont="1" applyFill="1" applyBorder="1" applyAlignment="1">
      <alignment horizontal="center" vertical="center"/>
    </xf>
    <xf numFmtId="0" fontId="7" fillId="3" borderId="7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/>
    </xf>
    <xf numFmtId="0" fontId="7" fillId="2" borderId="7" xfId="3" applyFont="1" applyFill="1" applyBorder="1" applyAlignment="1">
      <alignment horizontal="center" vertical="center" wrapText="1"/>
    </xf>
    <xf numFmtId="0" fontId="7" fillId="4" borderId="7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 wrapText="1"/>
    </xf>
    <xf numFmtId="49" fontId="7" fillId="2" borderId="8" xfId="2" applyNumberFormat="1" applyFont="1" applyFill="1" applyBorder="1" applyAlignment="1">
      <alignment horizontal="center" vertical="center" wrapText="1"/>
    </xf>
    <xf numFmtId="0" fontId="7" fillId="2" borderId="5" xfId="2" applyFont="1" applyFill="1" applyBorder="1" applyAlignment="1">
      <alignment horizontal="center" vertical="center"/>
    </xf>
    <xf numFmtId="0" fontId="7" fillId="3" borderId="8" xfId="2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4" borderId="8" xfId="2" applyFont="1" applyFill="1" applyBorder="1" applyAlignment="1">
      <alignment horizontal="center" vertical="center" wrapText="1"/>
    </xf>
    <xf numFmtId="0" fontId="7" fillId="2" borderId="5" xfId="2" applyFont="1" applyFill="1" applyBorder="1" applyAlignment="1">
      <alignment horizontal="center" vertical="center" wrapText="1"/>
    </xf>
    <xf numFmtId="49" fontId="7" fillId="2" borderId="5" xfId="2" applyNumberFormat="1" applyFont="1" applyFill="1" applyBorder="1" applyAlignment="1">
      <alignment horizontal="center" vertical="center" wrapText="1"/>
    </xf>
    <xf numFmtId="0" fontId="7" fillId="3" borderId="5" xfId="2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4" borderId="5" xfId="2" applyFont="1" applyFill="1" applyBorder="1" applyAlignment="1">
      <alignment horizontal="center" vertical="center" wrapText="1"/>
    </xf>
  </cellXfs>
  <cellStyles count="6">
    <cellStyle name="Moneda" xfId="1" builtinId="4"/>
    <cellStyle name="Moneda 2" xfId="4"/>
    <cellStyle name="Normal" xfId="0" builtinId="0"/>
    <cellStyle name="Normal 2" xfId="2"/>
    <cellStyle name="Normal_jacki 031-029-021-022_PERSONAL_AMSA_2010(2)" xfId="3"/>
    <cellStyle name="Normal_jacki 031-029-021-022_POR DIVISIÓN FUNCIONAL JACKI3 28-05-2010 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2" name="176 CuadroTexto"/>
        <xdr:cNvSpPr txBox="1"/>
      </xdr:nvSpPr>
      <xdr:spPr>
        <a:xfrm>
          <a:off x="352425" y="1314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66</xdr:row>
      <xdr:rowOff>0</xdr:rowOff>
    </xdr:from>
    <xdr:ext cx="184731" cy="264560"/>
    <xdr:sp macro="" textlink="">
      <xdr:nvSpPr>
        <xdr:cNvPr id="3" name="177 CuadroTexto"/>
        <xdr:cNvSpPr txBox="1"/>
      </xdr:nvSpPr>
      <xdr:spPr>
        <a:xfrm>
          <a:off x="352425" y="1431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4" name="58 CuadroTexto"/>
        <xdr:cNvSpPr txBox="1"/>
      </xdr:nvSpPr>
      <xdr:spPr>
        <a:xfrm>
          <a:off x="352425" y="1314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78</xdr:row>
      <xdr:rowOff>0</xdr:rowOff>
    </xdr:from>
    <xdr:ext cx="184731" cy="264560"/>
    <xdr:sp macro="" textlink="">
      <xdr:nvSpPr>
        <xdr:cNvPr id="5" name="8 CuadroTexto"/>
        <xdr:cNvSpPr txBox="1"/>
      </xdr:nvSpPr>
      <xdr:spPr>
        <a:xfrm>
          <a:off x="352425" y="1671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62</xdr:row>
      <xdr:rowOff>0</xdr:rowOff>
    </xdr:from>
    <xdr:ext cx="184731" cy="264560"/>
    <xdr:sp macro="" textlink="">
      <xdr:nvSpPr>
        <xdr:cNvPr id="6" name="9 CuadroTexto"/>
        <xdr:cNvSpPr txBox="1"/>
      </xdr:nvSpPr>
      <xdr:spPr>
        <a:xfrm>
          <a:off x="352425" y="1314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90</xdr:row>
      <xdr:rowOff>0</xdr:rowOff>
    </xdr:from>
    <xdr:ext cx="184731" cy="264560"/>
    <xdr:sp macro="" textlink="">
      <xdr:nvSpPr>
        <xdr:cNvPr id="7" name="11 CuadroTexto"/>
        <xdr:cNvSpPr txBox="1"/>
      </xdr:nvSpPr>
      <xdr:spPr>
        <a:xfrm>
          <a:off x="352425" y="19488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38</xdr:row>
      <xdr:rowOff>0</xdr:rowOff>
    </xdr:from>
    <xdr:ext cx="184731" cy="264560"/>
    <xdr:sp macro="" textlink="">
      <xdr:nvSpPr>
        <xdr:cNvPr id="8" name="12 CuadroTexto"/>
        <xdr:cNvSpPr txBox="1"/>
      </xdr:nvSpPr>
      <xdr:spPr>
        <a:xfrm>
          <a:off x="9525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38</xdr:row>
      <xdr:rowOff>0</xdr:rowOff>
    </xdr:from>
    <xdr:ext cx="184731" cy="264560"/>
    <xdr:sp macro="" textlink="">
      <xdr:nvSpPr>
        <xdr:cNvPr id="9" name="13 CuadroTexto"/>
        <xdr:cNvSpPr txBox="1"/>
      </xdr:nvSpPr>
      <xdr:spPr>
        <a:xfrm>
          <a:off x="352425" y="797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78</xdr:row>
      <xdr:rowOff>0</xdr:rowOff>
    </xdr:from>
    <xdr:ext cx="184731" cy="264560"/>
    <xdr:sp macro="" textlink="">
      <xdr:nvSpPr>
        <xdr:cNvPr id="10" name="14 CuadroTexto"/>
        <xdr:cNvSpPr txBox="1"/>
      </xdr:nvSpPr>
      <xdr:spPr>
        <a:xfrm>
          <a:off x="352425" y="1671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78</xdr:row>
      <xdr:rowOff>0</xdr:rowOff>
    </xdr:from>
    <xdr:ext cx="184731" cy="264560"/>
    <xdr:sp macro="" textlink="">
      <xdr:nvSpPr>
        <xdr:cNvPr id="11" name="15 CuadroTexto"/>
        <xdr:cNvSpPr txBox="1"/>
      </xdr:nvSpPr>
      <xdr:spPr>
        <a:xfrm>
          <a:off x="352425" y="1671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84731" cy="264560"/>
    <xdr:sp macro="" textlink="">
      <xdr:nvSpPr>
        <xdr:cNvPr id="12" name="16 CuadroTexto"/>
        <xdr:cNvSpPr txBox="1"/>
      </xdr:nvSpPr>
      <xdr:spPr>
        <a:xfrm>
          <a:off x="352425" y="1751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84731" cy="264560"/>
    <xdr:sp macro="" textlink="">
      <xdr:nvSpPr>
        <xdr:cNvPr id="13" name="17 CuadroTexto"/>
        <xdr:cNvSpPr txBox="1"/>
      </xdr:nvSpPr>
      <xdr:spPr>
        <a:xfrm>
          <a:off x="352425" y="1751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82</xdr:row>
      <xdr:rowOff>0</xdr:rowOff>
    </xdr:from>
    <xdr:ext cx="184731" cy="264560"/>
    <xdr:sp macro="" textlink="">
      <xdr:nvSpPr>
        <xdr:cNvPr id="14" name="18 CuadroTexto"/>
        <xdr:cNvSpPr txBox="1"/>
      </xdr:nvSpPr>
      <xdr:spPr>
        <a:xfrm>
          <a:off x="352425" y="1751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115</xdr:row>
      <xdr:rowOff>0</xdr:rowOff>
    </xdr:from>
    <xdr:ext cx="184731" cy="264560"/>
    <xdr:sp macro="" textlink="">
      <xdr:nvSpPr>
        <xdr:cNvPr id="15" name="19 CuadroTexto"/>
        <xdr:cNvSpPr txBox="1"/>
      </xdr:nvSpPr>
      <xdr:spPr>
        <a:xfrm>
          <a:off x="352425" y="2448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115</xdr:row>
      <xdr:rowOff>0</xdr:rowOff>
    </xdr:from>
    <xdr:ext cx="184731" cy="264560"/>
    <xdr:sp macro="" textlink="">
      <xdr:nvSpPr>
        <xdr:cNvPr id="16" name="20 CuadroTexto"/>
        <xdr:cNvSpPr txBox="1"/>
      </xdr:nvSpPr>
      <xdr:spPr>
        <a:xfrm>
          <a:off x="352425" y="2448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115</xdr:row>
      <xdr:rowOff>0</xdr:rowOff>
    </xdr:from>
    <xdr:ext cx="184731" cy="264560"/>
    <xdr:sp macro="" textlink="">
      <xdr:nvSpPr>
        <xdr:cNvPr id="17" name="21 CuadroTexto"/>
        <xdr:cNvSpPr txBox="1"/>
      </xdr:nvSpPr>
      <xdr:spPr>
        <a:xfrm>
          <a:off x="352425" y="2448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118</xdr:row>
      <xdr:rowOff>0</xdr:rowOff>
    </xdr:from>
    <xdr:ext cx="184731" cy="264560"/>
    <xdr:sp macro="" textlink="">
      <xdr:nvSpPr>
        <xdr:cNvPr id="18" name="22 CuadroTexto"/>
        <xdr:cNvSpPr txBox="1"/>
      </xdr:nvSpPr>
      <xdr:spPr>
        <a:xfrm>
          <a:off x="352425" y="25088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118</xdr:row>
      <xdr:rowOff>0</xdr:rowOff>
    </xdr:from>
    <xdr:ext cx="184731" cy="264560"/>
    <xdr:sp macro="" textlink="">
      <xdr:nvSpPr>
        <xdr:cNvPr id="19" name="23 CuadroTexto"/>
        <xdr:cNvSpPr txBox="1"/>
      </xdr:nvSpPr>
      <xdr:spPr>
        <a:xfrm>
          <a:off x="352425" y="25088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118</xdr:row>
      <xdr:rowOff>0</xdr:rowOff>
    </xdr:from>
    <xdr:ext cx="184731" cy="264560"/>
    <xdr:sp macro="" textlink="">
      <xdr:nvSpPr>
        <xdr:cNvPr id="20" name="24 CuadroTexto"/>
        <xdr:cNvSpPr txBox="1"/>
      </xdr:nvSpPr>
      <xdr:spPr>
        <a:xfrm>
          <a:off x="352425" y="25088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93</xdr:row>
      <xdr:rowOff>0</xdr:rowOff>
    </xdr:from>
    <xdr:ext cx="184731" cy="264560"/>
    <xdr:sp macro="" textlink="">
      <xdr:nvSpPr>
        <xdr:cNvPr id="21" name="27 CuadroTexto"/>
        <xdr:cNvSpPr txBox="1"/>
      </xdr:nvSpPr>
      <xdr:spPr>
        <a:xfrm>
          <a:off x="352425" y="20088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2" name="28 CuadroTexto"/>
        <xdr:cNvSpPr txBox="1"/>
      </xdr:nvSpPr>
      <xdr:spPr>
        <a:xfrm>
          <a:off x="352425" y="897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47</xdr:row>
      <xdr:rowOff>0</xdr:rowOff>
    </xdr:from>
    <xdr:ext cx="184731" cy="264560"/>
    <xdr:sp macro="" textlink="">
      <xdr:nvSpPr>
        <xdr:cNvPr id="23" name="29 CuadroTexto"/>
        <xdr:cNvSpPr txBox="1"/>
      </xdr:nvSpPr>
      <xdr:spPr>
        <a:xfrm>
          <a:off x="352425" y="1014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4" name="30 CuadroTexto"/>
        <xdr:cNvSpPr txBox="1"/>
      </xdr:nvSpPr>
      <xdr:spPr>
        <a:xfrm>
          <a:off x="352425" y="897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43</xdr:row>
      <xdr:rowOff>0</xdr:rowOff>
    </xdr:from>
    <xdr:ext cx="184731" cy="264560"/>
    <xdr:sp macro="" textlink="">
      <xdr:nvSpPr>
        <xdr:cNvPr id="25" name="31 CuadroTexto"/>
        <xdr:cNvSpPr txBox="1"/>
      </xdr:nvSpPr>
      <xdr:spPr>
        <a:xfrm>
          <a:off x="352425" y="8972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26" name="32 CuadroTexto"/>
        <xdr:cNvSpPr txBox="1"/>
      </xdr:nvSpPr>
      <xdr:spPr>
        <a:xfrm>
          <a:off x="352425" y="1274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27" name="33 CuadroTexto"/>
        <xdr:cNvSpPr txBox="1"/>
      </xdr:nvSpPr>
      <xdr:spPr>
        <a:xfrm>
          <a:off x="352425" y="1274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17</xdr:col>
      <xdr:colOff>114300</xdr:colOff>
      <xdr:row>0</xdr:row>
      <xdr:rowOff>66675</xdr:rowOff>
    </xdr:from>
    <xdr:to>
      <xdr:col>18</xdr:col>
      <xdr:colOff>314885</xdr:colOff>
      <xdr:row>6</xdr:row>
      <xdr:rowOff>12244</xdr:rowOff>
    </xdr:to>
    <xdr:pic>
      <xdr:nvPicPr>
        <xdr:cNvPr id="28" name="34 Imagen" descr="Logo_Amsa_1.jp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1892" r="12432"/>
        <a:stretch>
          <a:fillRect/>
        </a:stretch>
      </xdr:blipFill>
      <xdr:spPr bwMode="auto">
        <a:xfrm>
          <a:off x="13049250" y="66675"/>
          <a:ext cx="962585" cy="1088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0</xdr:colOff>
      <xdr:row>115</xdr:row>
      <xdr:rowOff>0</xdr:rowOff>
    </xdr:from>
    <xdr:ext cx="184731" cy="264560"/>
    <xdr:sp macro="" textlink="">
      <xdr:nvSpPr>
        <xdr:cNvPr id="29" name="40 CuadroTexto"/>
        <xdr:cNvSpPr txBox="1"/>
      </xdr:nvSpPr>
      <xdr:spPr>
        <a:xfrm>
          <a:off x="352425" y="2448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115</xdr:row>
      <xdr:rowOff>0</xdr:rowOff>
    </xdr:from>
    <xdr:ext cx="184731" cy="264560"/>
    <xdr:sp macro="" textlink="">
      <xdr:nvSpPr>
        <xdr:cNvPr id="30" name="41 CuadroTexto"/>
        <xdr:cNvSpPr txBox="1"/>
      </xdr:nvSpPr>
      <xdr:spPr>
        <a:xfrm>
          <a:off x="352425" y="2448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84731" cy="264560"/>
    <xdr:sp macro="" textlink="">
      <xdr:nvSpPr>
        <xdr:cNvPr id="31" name="50 CuadroTexto"/>
        <xdr:cNvSpPr txBox="1"/>
      </xdr:nvSpPr>
      <xdr:spPr>
        <a:xfrm>
          <a:off x="9525" y="1274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60</xdr:row>
      <xdr:rowOff>0</xdr:rowOff>
    </xdr:from>
    <xdr:ext cx="184731" cy="264560"/>
    <xdr:sp macro="" textlink="">
      <xdr:nvSpPr>
        <xdr:cNvPr id="32" name="51 CuadroTexto"/>
        <xdr:cNvSpPr txBox="1"/>
      </xdr:nvSpPr>
      <xdr:spPr>
        <a:xfrm>
          <a:off x="352425" y="1274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78</xdr:row>
      <xdr:rowOff>0</xdr:rowOff>
    </xdr:from>
    <xdr:ext cx="184731" cy="264560"/>
    <xdr:sp macro="" textlink="">
      <xdr:nvSpPr>
        <xdr:cNvPr id="33" name="55 CuadroTexto"/>
        <xdr:cNvSpPr txBox="1"/>
      </xdr:nvSpPr>
      <xdr:spPr>
        <a:xfrm>
          <a:off x="352425" y="1671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115</xdr:row>
      <xdr:rowOff>0</xdr:rowOff>
    </xdr:from>
    <xdr:ext cx="184731" cy="264560"/>
    <xdr:sp macro="" textlink="">
      <xdr:nvSpPr>
        <xdr:cNvPr id="34" name="56 CuadroTexto"/>
        <xdr:cNvSpPr txBox="1"/>
      </xdr:nvSpPr>
      <xdr:spPr>
        <a:xfrm>
          <a:off x="9525" y="2448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115</xdr:row>
      <xdr:rowOff>0</xdr:rowOff>
    </xdr:from>
    <xdr:ext cx="184731" cy="264560"/>
    <xdr:sp macro="" textlink="">
      <xdr:nvSpPr>
        <xdr:cNvPr id="35" name="57 CuadroTexto"/>
        <xdr:cNvSpPr txBox="1"/>
      </xdr:nvSpPr>
      <xdr:spPr>
        <a:xfrm>
          <a:off x="352425" y="2448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113</xdr:row>
      <xdr:rowOff>0</xdr:rowOff>
    </xdr:from>
    <xdr:ext cx="184731" cy="264560"/>
    <xdr:sp macro="" textlink="">
      <xdr:nvSpPr>
        <xdr:cNvPr id="36" name="46 CuadroTexto"/>
        <xdr:cNvSpPr txBox="1"/>
      </xdr:nvSpPr>
      <xdr:spPr>
        <a:xfrm>
          <a:off x="352425" y="2408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104</xdr:row>
      <xdr:rowOff>0</xdr:rowOff>
    </xdr:from>
    <xdr:ext cx="184731" cy="264560"/>
    <xdr:sp macro="" textlink="">
      <xdr:nvSpPr>
        <xdr:cNvPr id="37" name="8 CuadroTexto"/>
        <xdr:cNvSpPr txBox="1"/>
      </xdr:nvSpPr>
      <xdr:spPr>
        <a:xfrm>
          <a:off x="352425" y="2228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25</xdr:row>
      <xdr:rowOff>0</xdr:rowOff>
    </xdr:from>
    <xdr:ext cx="184731" cy="264560"/>
    <xdr:sp macro="" textlink="">
      <xdr:nvSpPr>
        <xdr:cNvPr id="38" name="11 CuadroTexto"/>
        <xdr:cNvSpPr txBox="1"/>
      </xdr:nvSpPr>
      <xdr:spPr>
        <a:xfrm>
          <a:off x="352425" y="537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104</xdr:row>
      <xdr:rowOff>0</xdr:rowOff>
    </xdr:from>
    <xdr:ext cx="184731" cy="264560"/>
    <xdr:sp macro="" textlink="">
      <xdr:nvSpPr>
        <xdr:cNvPr id="39" name="14 CuadroTexto"/>
        <xdr:cNvSpPr txBox="1"/>
      </xdr:nvSpPr>
      <xdr:spPr>
        <a:xfrm>
          <a:off x="352425" y="2228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104</xdr:row>
      <xdr:rowOff>0</xdr:rowOff>
    </xdr:from>
    <xdr:ext cx="184731" cy="264560"/>
    <xdr:sp macro="" textlink="">
      <xdr:nvSpPr>
        <xdr:cNvPr id="40" name="15 CuadroTexto"/>
        <xdr:cNvSpPr txBox="1"/>
      </xdr:nvSpPr>
      <xdr:spPr>
        <a:xfrm>
          <a:off x="352425" y="2228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113</xdr:row>
      <xdr:rowOff>0</xdr:rowOff>
    </xdr:from>
    <xdr:ext cx="184731" cy="264560"/>
    <xdr:sp macro="" textlink="">
      <xdr:nvSpPr>
        <xdr:cNvPr id="41" name="16 CuadroTexto"/>
        <xdr:cNvSpPr txBox="1"/>
      </xdr:nvSpPr>
      <xdr:spPr>
        <a:xfrm>
          <a:off x="352425" y="2408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113</xdr:row>
      <xdr:rowOff>0</xdr:rowOff>
    </xdr:from>
    <xdr:ext cx="184731" cy="264560"/>
    <xdr:sp macro="" textlink="">
      <xdr:nvSpPr>
        <xdr:cNvPr id="42" name="17 CuadroTexto"/>
        <xdr:cNvSpPr txBox="1"/>
      </xdr:nvSpPr>
      <xdr:spPr>
        <a:xfrm>
          <a:off x="352425" y="2408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113</xdr:row>
      <xdr:rowOff>0</xdr:rowOff>
    </xdr:from>
    <xdr:ext cx="184731" cy="264560"/>
    <xdr:sp macro="" textlink="">
      <xdr:nvSpPr>
        <xdr:cNvPr id="43" name="18 CuadroTexto"/>
        <xdr:cNvSpPr txBox="1"/>
      </xdr:nvSpPr>
      <xdr:spPr>
        <a:xfrm>
          <a:off x="352425" y="2408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27</xdr:row>
      <xdr:rowOff>0</xdr:rowOff>
    </xdr:from>
    <xdr:ext cx="184731" cy="264560"/>
    <xdr:sp macro="" textlink="">
      <xdr:nvSpPr>
        <xdr:cNvPr id="44" name="27 CuadroTexto"/>
        <xdr:cNvSpPr txBox="1"/>
      </xdr:nvSpPr>
      <xdr:spPr>
        <a:xfrm>
          <a:off x="352425" y="577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104</xdr:row>
      <xdr:rowOff>0</xdr:rowOff>
    </xdr:from>
    <xdr:ext cx="184731" cy="264560"/>
    <xdr:sp macro="" textlink="">
      <xdr:nvSpPr>
        <xdr:cNvPr id="45" name="55 CuadroTexto"/>
        <xdr:cNvSpPr txBox="1"/>
      </xdr:nvSpPr>
      <xdr:spPr>
        <a:xfrm>
          <a:off x="352425" y="2228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113</xdr:row>
      <xdr:rowOff>0</xdr:rowOff>
    </xdr:from>
    <xdr:ext cx="184731" cy="264560"/>
    <xdr:sp macro="" textlink="">
      <xdr:nvSpPr>
        <xdr:cNvPr id="46" name="16 CuadroTexto"/>
        <xdr:cNvSpPr txBox="1"/>
      </xdr:nvSpPr>
      <xdr:spPr>
        <a:xfrm>
          <a:off x="352425" y="2408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113</xdr:row>
      <xdr:rowOff>0</xdr:rowOff>
    </xdr:from>
    <xdr:ext cx="184731" cy="264560"/>
    <xdr:sp macro="" textlink="">
      <xdr:nvSpPr>
        <xdr:cNvPr id="47" name="17 CuadroTexto"/>
        <xdr:cNvSpPr txBox="1"/>
      </xdr:nvSpPr>
      <xdr:spPr>
        <a:xfrm>
          <a:off x="352425" y="2408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113</xdr:row>
      <xdr:rowOff>0</xdr:rowOff>
    </xdr:from>
    <xdr:ext cx="184731" cy="264560"/>
    <xdr:sp macro="" textlink="">
      <xdr:nvSpPr>
        <xdr:cNvPr id="48" name="18 CuadroTexto"/>
        <xdr:cNvSpPr txBox="1"/>
      </xdr:nvSpPr>
      <xdr:spPr>
        <a:xfrm>
          <a:off x="352425" y="24088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159</xdr:row>
      <xdr:rowOff>0</xdr:rowOff>
    </xdr:from>
    <xdr:ext cx="184731" cy="264560"/>
    <xdr:sp macro="" textlink="">
      <xdr:nvSpPr>
        <xdr:cNvPr id="49" name="16 CuadroTexto"/>
        <xdr:cNvSpPr txBox="1"/>
      </xdr:nvSpPr>
      <xdr:spPr>
        <a:xfrm>
          <a:off x="542925" y="357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159</xdr:row>
      <xdr:rowOff>0</xdr:rowOff>
    </xdr:from>
    <xdr:ext cx="184731" cy="264560"/>
    <xdr:sp macro="" textlink="">
      <xdr:nvSpPr>
        <xdr:cNvPr id="50" name="17 CuadroTexto"/>
        <xdr:cNvSpPr txBox="1"/>
      </xdr:nvSpPr>
      <xdr:spPr>
        <a:xfrm>
          <a:off x="542925" y="357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159</xdr:row>
      <xdr:rowOff>0</xdr:rowOff>
    </xdr:from>
    <xdr:ext cx="184731" cy="264560"/>
    <xdr:sp macro="" textlink="">
      <xdr:nvSpPr>
        <xdr:cNvPr id="51" name="18 CuadroTexto"/>
        <xdr:cNvSpPr txBox="1"/>
      </xdr:nvSpPr>
      <xdr:spPr>
        <a:xfrm>
          <a:off x="542925" y="357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17</xdr:col>
      <xdr:colOff>114300</xdr:colOff>
      <xdr:row>143</xdr:row>
      <xdr:rowOff>66675</xdr:rowOff>
    </xdr:from>
    <xdr:to>
      <xdr:col>18</xdr:col>
      <xdr:colOff>314885</xdr:colOff>
      <xdr:row>149</xdr:row>
      <xdr:rowOff>12244</xdr:rowOff>
    </xdr:to>
    <xdr:pic>
      <xdr:nvPicPr>
        <xdr:cNvPr id="52" name="34 Imagen" descr="Logo_Amsa_1.jp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1892" r="12432"/>
        <a:stretch>
          <a:fillRect/>
        </a:stretch>
      </xdr:blipFill>
      <xdr:spPr bwMode="auto">
        <a:xfrm>
          <a:off x="11020425" y="66675"/>
          <a:ext cx="962585" cy="1088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0</xdr:colOff>
      <xdr:row>156</xdr:row>
      <xdr:rowOff>0</xdr:rowOff>
    </xdr:from>
    <xdr:ext cx="184731" cy="264560"/>
    <xdr:sp macro="" textlink="">
      <xdr:nvSpPr>
        <xdr:cNvPr id="53" name="16 CuadroTexto"/>
        <xdr:cNvSpPr txBox="1"/>
      </xdr:nvSpPr>
      <xdr:spPr>
        <a:xfrm>
          <a:off x="54292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156</xdr:row>
      <xdr:rowOff>0</xdr:rowOff>
    </xdr:from>
    <xdr:ext cx="184731" cy="264560"/>
    <xdr:sp macro="" textlink="">
      <xdr:nvSpPr>
        <xdr:cNvPr id="54" name="17 CuadroTexto"/>
        <xdr:cNvSpPr txBox="1"/>
      </xdr:nvSpPr>
      <xdr:spPr>
        <a:xfrm>
          <a:off x="54292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156</xdr:row>
      <xdr:rowOff>0</xdr:rowOff>
    </xdr:from>
    <xdr:ext cx="184731" cy="264560"/>
    <xdr:sp macro="" textlink="">
      <xdr:nvSpPr>
        <xdr:cNvPr id="55" name="18 CuadroTexto"/>
        <xdr:cNvSpPr txBox="1"/>
      </xdr:nvSpPr>
      <xdr:spPr>
        <a:xfrm>
          <a:off x="54292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0"/>
  <sheetViews>
    <sheetView tabSelected="1" topLeftCell="A103" workbookViewId="0">
      <selection activeCell="K166" sqref="K166"/>
    </sheetView>
  </sheetViews>
  <sheetFormatPr baseColWidth="10" defaultRowHeight="15" x14ac:dyDescent="0.25"/>
  <cols>
    <col min="3" max="3" width="17.5703125" customWidth="1"/>
    <col min="5" max="5" width="35.85546875" customWidth="1"/>
  </cols>
  <sheetData>
    <row r="1" spans="1:19" x14ac:dyDescent="0.25">
      <c r="A1" s="1"/>
      <c r="B1" s="1"/>
      <c r="C1" s="1"/>
      <c r="D1" s="1"/>
      <c r="E1" s="1"/>
      <c r="F1" s="1"/>
      <c r="G1" s="1"/>
      <c r="H1" s="3"/>
      <c r="I1" s="3"/>
      <c r="J1" s="1"/>
      <c r="K1" s="1"/>
      <c r="L1" s="1"/>
      <c r="M1" s="1"/>
      <c r="N1" s="1"/>
      <c r="O1" s="1"/>
      <c r="P1" s="1"/>
      <c r="Q1" s="1"/>
      <c r="R1" s="1"/>
      <c r="S1" s="2"/>
    </row>
    <row r="2" spans="1:19" x14ac:dyDescent="0.25">
      <c r="A2" s="1"/>
      <c r="B2" s="4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x14ac:dyDescent="0.25">
      <c r="A3" s="1"/>
      <c r="B3" s="4" t="s">
        <v>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x14ac:dyDescent="0.25">
      <c r="A4" s="5"/>
      <c r="B4" s="6" t="s">
        <v>2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spans="1:19" x14ac:dyDescent="0.25">
      <c r="A5" s="5"/>
      <c r="B5" s="7" t="s">
        <v>3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19" x14ac:dyDescent="0.25">
      <c r="A6" s="5"/>
      <c r="B6" s="5"/>
      <c r="C6" s="5"/>
      <c r="D6" s="5"/>
      <c r="E6" s="8"/>
      <c r="F6" s="8"/>
      <c r="G6" s="8"/>
      <c r="H6" s="5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x14ac:dyDescent="0.25">
      <c r="A7" s="1"/>
      <c r="B7" s="1"/>
      <c r="C7" s="9" t="s">
        <v>4</v>
      </c>
      <c r="D7" s="10" t="str">
        <f>B4</f>
        <v>NÚMERO 21-2017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</row>
    <row r="8" spans="1:19" x14ac:dyDescent="0.25">
      <c r="A8" s="12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  <row r="9" spans="1:19" x14ac:dyDescent="0.25">
      <c r="A9" s="14"/>
      <c r="B9" s="15" t="s">
        <v>5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</row>
    <row r="10" spans="1:19" x14ac:dyDescent="0.25">
      <c r="A10" s="14"/>
      <c r="B10" s="15" t="s">
        <v>6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</row>
    <row r="11" spans="1:19" x14ac:dyDescent="0.25">
      <c r="A11" s="14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</row>
    <row r="12" spans="1:19" x14ac:dyDescent="0.25">
      <c r="A12" s="14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</row>
    <row r="13" spans="1:19" x14ac:dyDescent="0.25">
      <c r="A13" s="1"/>
      <c r="B13" s="17" t="s">
        <v>7</v>
      </c>
      <c r="C13" s="17" t="s">
        <v>8</v>
      </c>
      <c r="D13" s="17" t="s">
        <v>9</v>
      </c>
      <c r="E13" s="17" t="s">
        <v>10</v>
      </c>
      <c r="F13" s="17" t="s">
        <v>11</v>
      </c>
      <c r="G13" s="17" t="s">
        <v>12</v>
      </c>
      <c r="H13" s="17" t="s">
        <v>13</v>
      </c>
      <c r="I13" s="19" t="s">
        <v>14</v>
      </c>
      <c r="J13" s="20" t="s">
        <v>15</v>
      </c>
      <c r="K13" s="20" t="s">
        <v>16</v>
      </c>
      <c r="L13" s="20" t="s">
        <v>16</v>
      </c>
      <c r="M13" s="21" t="s">
        <v>17</v>
      </c>
      <c r="N13" s="22" t="s">
        <v>18</v>
      </c>
      <c r="O13" s="23"/>
      <c r="P13" s="23"/>
      <c r="Q13" s="24" t="s">
        <v>19</v>
      </c>
      <c r="R13" s="25" t="s">
        <v>20</v>
      </c>
      <c r="S13" s="17" t="s">
        <v>21</v>
      </c>
    </row>
    <row r="14" spans="1:19" x14ac:dyDescent="0.25">
      <c r="A14" s="1"/>
      <c r="B14" s="17"/>
      <c r="C14" s="17"/>
      <c r="D14" s="17"/>
      <c r="E14" s="17"/>
      <c r="F14" s="17"/>
      <c r="G14" s="17"/>
      <c r="H14" s="17"/>
      <c r="I14" s="19"/>
      <c r="J14" s="20"/>
      <c r="K14" s="20"/>
      <c r="L14" s="20"/>
      <c r="M14" s="21"/>
      <c r="N14" s="26">
        <v>201</v>
      </c>
      <c r="O14" s="26">
        <v>211</v>
      </c>
      <c r="P14" s="26">
        <v>120</v>
      </c>
      <c r="Q14" s="24"/>
      <c r="R14" s="25"/>
      <c r="S14" s="17"/>
    </row>
    <row r="15" spans="1:19" ht="45" x14ac:dyDescent="0.25">
      <c r="A15" s="1"/>
      <c r="B15" s="17"/>
      <c r="C15" s="17"/>
      <c r="D15" s="17"/>
      <c r="E15" s="17"/>
      <c r="F15" s="17"/>
      <c r="G15" s="17"/>
      <c r="H15" s="17"/>
      <c r="I15" s="19"/>
      <c r="J15" s="18" t="s">
        <v>22</v>
      </c>
      <c r="K15" s="18" t="s">
        <v>23</v>
      </c>
      <c r="L15" s="18" t="s">
        <v>24</v>
      </c>
      <c r="M15" s="21"/>
      <c r="N15" s="18" t="s">
        <v>25</v>
      </c>
      <c r="O15" s="18" t="s">
        <v>26</v>
      </c>
      <c r="P15" s="18" t="s">
        <v>27</v>
      </c>
      <c r="Q15" s="24"/>
      <c r="R15" s="25"/>
      <c r="S15" s="17"/>
    </row>
    <row r="16" spans="1:19" x14ac:dyDescent="0.25">
      <c r="A16" s="1"/>
      <c r="B16" s="27">
        <v>1</v>
      </c>
      <c r="C16" s="29" t="s">
        <v>28</v>
      </c>
      <c r="D16" s="27" t="s">
        <v>29</v>
      </c>
      <c r="E16" s="30" t="s">
        <v>30</v>
      </c>
      <c r="F16" s="31" t="s">
        <v>31</v>
      </c>
      <c r="G16" s="32">
        <v>39449</v>
      </c>
      <c r="H16" s="33">
        <v>80.86</v>
      </c>
      <c r="I16" s="34">
        <v>31</v>
      </c>
      <c r="J16" s="35">
        <f t="shared" ref="J16:J36" si="0">H16*I16</f>
        <v>2506.66</v>
      </c>
      <c r="K16" s="35">
        <v>250</v>
      </c>
      <c r="L16" s="35">
        <f t="shared" ref="L16:L21" si="1">6.04*I16</f>
        <v>187.24</v>
      </c>
      <c r="M16" s="36">
        <f t="shared" ref="M16:M21" si="2">SUM(J16:L16)</f>
        <v>2943.8999999999996</v>
      </c>
      <c r="N16" s="37">
        <f t="shared" ref="N16:N36" si="3">ROUND((J16+L16)*4.83%,2)</f>
        <v>130.12</v>
      </c>
      <c r="O16" s="37">
        <v>0</v>
      </c>
      <c r="P16" s="37">
        <v>0</v>
      </c>
      <c r="Q16" s="38">
        <f t="shared" ref="Q16:Q36" si="4">SUM(N16:P16)</f>
        <v>130.12</v>
      </c>
      <c r="R16" s="39">
        <f t="shared" ref="R16:R36" si="5">+M16-Q16</f>
        <v>2813.7799999999997</v>
      </c>
      <c r="S16" s="40">
        <v>3216012953</v>
      </c>
    </row>
    <row r="17" spans="1:19" x14ac:dyDescent="0.25">
      <c r="A17" s="1"/>
      <c r="B17" s="27">
        <v>2</v>
      </c>
      <c r="C17" s="29" t="s">
        <v>28</v>
      </c>
      <c r="D17" s="27" t="s">
        <v>29</v>
      </c>
      <c r="E17" s="30" t="s">
        <v>32</v>
      </c>
      <c r="F17" s="31" t="s">
        <v>33</v>
      </c>
      <c r="G17" s="32">
        <v>37289</v>
      </c>
      <c r="H17" s="33">
        <v>80.86</v>
      </c>
      <c r="I17" s="34">
        <v>31</v>
      </c>
      <c r="J17" s="35">
        <f t="shared" si="0"/>
        <v>2506.66</v>
      </c>
      <c r="K17" s="35">
        <v>250</v>
      </c>
      <c r="L17" s="35">
        <f t="shared" si="1"/>
        <v>187.24</v>
      </c>
      <c r="M17" s="36">
        <f t="shared" si="2"/>
        <v>2943.8999999999996</v>
      </c>
      <c r="N17" s="37">
        <f t="shared" si="3"/>
        <v>130.12</v>
      </c>
      <c r="O17" s="37">
        <v>0</v>
      </c>
      <c r="P17" s="37">
        <v>0</v>
      </c>
      <c r="Q17" s="38">
        <f t="shared" si="4"/>
        <v>130.12</v>
      </c>
      <c r="R17" s="39">
        <f t="shared" si="5"/>
        <v>2813.7799999999997</v>
      </c>
      <c r="S17" s="31">
        <v>3216001970</v>
      </c>
    </row>
    <row r="18" spans="1:19" x14ac:dyDescent="0.25">
      <c r="A18" s="1"/>
      <c r="B18" s="27">
        <v>3</v>
      </c>
      <c r="C18" s="29" t="s">
        <v>28</v>
      </c>
      <c r="D18" s="27" t="s">
        <v>29</v>
      </c>
      <c r="E18" s="30" t="s">
        <v>34</v>
      </c>
      <c r="F18" s="31" t="s">
        <v>35</v>
      </c>
      <c r="G18" s="28" t="s">
        <v>36</v>
      </c>
      <c r="H18" s="33">
        <v>80.86</v>
      </c>
      <c r="I18" s="34">
        <v>31</v>
      </c>
      <c r="J18" s="35">
        <f t="shared" si="0"/>
        <v>2506.66</v>
      </c>
      <c r="K18" s="35">
        <v>250</v>
      </c>
      <c r="L18" s="35">
        <f t="shared" si="1"/>
        <v>187.24</v>
      </c>
      <c r="M18" s="36">
        <f t="shared" si="2"/>
        <v>2943.8999999999996</v>
      </c>
      <c r="N18" s="37">
        <f t="shared" si="3"/>
        <v>130.12</v>
      </c>
      <c r="O18" s="37">
        <v>0</v>
      </c>
      <c r="P18" s="37">
        <v>0</v>
      </c>
      <c r="Q18" s="38">
        <f t="shared" si="4"/>
        <v>130.12</v>
      </c>
      <c r="R18" s="39">
        <f t="shared" si="5"/>
        <v>2813.7799999999997</v>
      </c>
      <c r="S18" s="40">
        <v>3393002669</v>
      </c>
    </row>
    <row r="19" spans="1:19" x14ac:dyDescent="0.25">
      <c r="A19" s="1"/>
      <c r="B19" s="27">
        <v>4</v>
      </c>
      <c r="C19" s="29" t="s">
        <v>28</v>
      </c>
      <c r="D19" s="27" t="s">
        <v>29</v>
      </c>
      <c r="E19" s="30" t="s">
        <v>37</v>
      </c>
      <c r="F19" s="31" t="s">
        <v>38</v>
      </c>
      <c r="G19" s="28" t="s">
        <v>39</v>
      </c>
      <c r="H19" s="33">
        <v>80.86</v>
      </c>
      <c r="I19" s="34">
        <v>31</v>
      </c>
      <c r="J19" s="35">
        <f t="shared" si="0"/>
        <v>2506.66</v>
      </c>
      <c r="K19" s="35">
        <v>250</v>
      </c>
      <c r="L19" s="35">
        <f t="shared" si="1"/>
        <v>187.24</v>
      </c>
      <c r="M19" s="36">
        <f t="shared" si="2"/>
        <v>2943.8999999999996</v>
      </c>
      <c r="N19" s="37">
        <f t="shared" si="3"/>
        <v>130.12</v>
      </c>
      <c r="O19" s="37">
        <v>0</v>
      </c>
      <c r="P19" s="37">
        <v>0</v>
      </c>
      <c r="Q19" s="38">
        <f t="shared" si="4"/>
        <v>130.12</v>
      </c>
      <c r="R19" s="39">
        <f t="shared" si="5"/>
        <v>2813.7799999999997</v>
      </c>
      <c r="S19" s="40">
        <v>4322082859</v>
      </c>
    </row>
    <row r="20" spans="1:19" x14ac:dyDescent="0.25">
      <c r="A20" s="1"/>
      <c r="B20" s="27">
        <v>5</v>
      </c>
      <c r="C20" s="29" t="s">
        <v>28</v>
      </c>
      <c r="D20" s="27" t="s">
        <v>29</v>
      </c>
      <c r="E20" s="30" t="s">
        <v>40</v>
      </c>
      <c r="F20" s="31" t="s">
        <v>41</v>
      </c>
      <c r="G20" s="28" t="s">
        <v>42</v>
      </c>
      <c r="H20" s="33">
        <v>80.86</v>
      </c>
      <c r="I20" s="34">
        <v>31</v>
      </c>
      <c r="J20" s="35">
        <f t="shared" si="0"/>
        <v>2506.66</v>
      </c>
      <c r="K20" s="35">
        <v>250</v>
      </c>
      <c r="L20" s="35">
        <f t="shared" si="1"/>
        <v>187.24</v>
      </c>
      <c r="M20" s="36">
        <f t="shared" si="2"/>
        <v>2943.8999999999996</v>
      </c>
      <c r="N20" s="37">
        <f t="shared" si="3"/>
        <v>130.12</v>
      </c>
      <c r="O20" s="37">
        <v>0</v>
      </c>
      <c r="P20" s="37">
        <v>0</v>
      </c>
      <c r="Q20" s="38">
        <f t="shared" si="4"/>
        <v>130.12</v>
      </c>
      <c r="R20" s="39">
        <f t="shared" si="5"/>
        <v>2813.7799999999997</v>
      </c>
      <c r="S20" s="40">
        <v>4654012114</v>
      </c>
    </row>
    <row r="21" spans="1:19" x14ac:dyDescent="0.25">
      <c r="A21" s="1"/>
      <c r="B21" s="27">
        <v>6</v>
      </c>
      <c r="C21" s="29" t="s">
        <v>28</v>
      </c>
      <c r="D21" s="27" t="s">
        <v>29</v>
      </c>
      <c r="E21" s="30" t="s">
        <v>43</v>
      </c>
      <c r="F21" s="31" t="s">
        <v>44</v>
      </c>
      <c r="G21" s="28" t="s">
        <v>45</v>
      </c>
      <c r="H21" s="33">
        <v>80.86</v>
      </c>
      <c r="I21" s="34">
        <v>31</v>
      </c>
      <c r="J21" s="35">
        <f t="shared" si="0"/>
        <v>2506.66</v>
      </c>
      <c r="K21" s="35">
        <v>250</v>
      </c>
      <c r="L21" s="35">
        <f t="shared" si="1"/>
        <v>187.24</v>
      </c>
      <c r="M21" s="36">
        <f t="shared" si="2"/>
        <v>2943.8999999999996</v>
      </c>
      <c r="N21" s="37">
        <f t="shared" si="3"/>
        <v>130.12</v>
      </c>
      <c r="O21" s="37">
        <v>0</v>
      </c>
      <c r="P21" s="37">
        <v>0</v>
      </c>
      <c r="Q21" s="38">
        <f t="shared" si="4"/>
        <v>130.12</v>
      </c>
      <c r="R21" s="39">
        <f t="shared" si="5"/>
        <v>2813.7799999999997</v>
      </c>
      <c r="S21" s="40">
        <v>3164072096</v>
      </c>
    </row>
    <row r="22" spans="1:19" x14ac:dyDescent="0.25">
      <c r="A22" s="1"/>
      <c r="B22" s="27">
        <v>7</v>
      </c>
      <c r="C22" s="29" t="s">
        <v>46</v>
      </c>
      <c r="D22" s="27" t="s">
        <v>47</v>
      </c>
      <c r="E22" s="30" t="s">
        <v>48</v>
      </c>
      <c r="F22" s="31" t="s">
        <v>49</v>
      </c>
      <c r="G22" s="41">
        <v>42795</v>
      </c>
      <c r="H22" s="33">
        <v>75.64</v>
      </c>
      <c r="I22" s="34">
        <v>31</v>
      </c>
      <c r="J22" s="35">
        <f t="shared" si="0"/>
        <v>2344.84</v>
      </c>
      <c r="K22" s="35">
        <v>250</v>
      </c>
      <c r="L22" s="35">
        <f>11.26*I22</f>
        <v>349.06</v>
      </c>
      <c r="M22" s="36">
        <f t="shared" ref="M22:M36" si="6">SUM(J22:L22)</f>
        <v>2943.9</v>
      </c>
      <c r="N22" s="37">
        <f t="shared" si="3"/>
        <v>130.12</v>
      </c>
      <c r="O22" s="37">
        <v>0</v>
      </c>
      <c r="P22" s="37">
        <v>0</v>
      </c>
      <c r="Q22" s="38">
        <f t="shared" si="4"/>
        <v>130.12</v>
      </c>
      <c r="R22" s="39">
        <f t="shared" si="5"/>
        <v>2813.78</v>
      </c>
      <c r="S22" s="31">
        <v>3607017078</v>
      </c>
    </row>
    <row r="23" spans="1:19" x14ac:dyDescent="0.25">
      <c r="A23" s="1"/>
      <c r="B23" s="27">
        <v>8</v>
      </c>
      <c r="C23" s="29" t="s">
        <v>46</v>
      </c>
      <c r="D23" s="27" t="s">
        <v>47</v>
      </c>
      <c r="E23" s="30" t="s">
        <v>50</v>
      </c>
      <c r="F23" s="31" t="s">
        <v>51</v>
      </c>
      <c r="G23" s="41">
        <v>42786</v>
      </c>
      <c r="H23" s="33">
        <v>75.64</v>
      </c>
      <c r="I23" s="34">
        <v>31</v>
      </c>
      <c r="J23" s="35">
        <f t="shared" si="0"/>
        <v>2344.84</v>
      </c>
      <c r="K23" s="35">
        <v>250</v>
      </c>
      <c r="L23" s="35">
        <f t="shared" ref="L23:L36" si="7">11.26*30</f>
        <v>337.8</v>
      </c>
      <c r="M23" s="36">
        <f t="shared" si="6"/>
        <v>2932.6400000000003</v>
      </c>
      <c r="N23" s="37">
        <f t="shared" si="3"/>
        <v>129.57</v>
      </c>
      <c r="O23" s="37">
        <v>0</v>
      </c>
      <c r="P23" s="37">
        <v>0</v>
      </c>
      <c r="Q23" s="38">
        <f t="shared" si="4"/>
        <v>129.57</v>
      </c>
      <c r="R23" s="39">
        <f t="shared" si="5"/>
        <v>2803.07</v>
      </c>
      <c r="S23" s="31">
        <v>3287038944</v>
      </c>
    </row>
    <row r="24" spans="1:19" x14ac:dyDescent="0.25">
      <c r="A24" s="1"/>
      <c r="B24" s="27">
        <v>9</v>
      </c>
      <c r="C24" s="29" t="s">
        <v>46</v>
      </c>
      <c r="D24" s="27" t="s">
        <v>52</v>
      </c>
      <c r="E24" s="30" t="s">
        <v>53</v>
      </c>
      <c r="F24" s="31" t="s">
        <v>54</v>
      </c>
      <c r="G24" s="41">
        <v>42786</v>
      </c>
      <c r="H24" s="33">
        <v>75.64</v>
      </c>
      <c r="I24" s="34">
        <v>31</v>
      </c>
      <c r="J24" s="35">
        <f t="shared" si="0"/>
        <v>2344.84</v>
      </c>
      <c r="K24" s="35">
        <v>250</v>
      </c>
      <c r="L24" s="35">
        <f t="shared" si="7"/>
        <v>337.8</v>
      </c>
      <c r="M24" s="36">
        <f t="shared" si="6"/>
        <v>2932.6400000000003</v>
      </c>
      <c r="N24" s="37">
        <f t="shared" si="3"/>
        <v>129.57</v>
      </c>
      <c r="O24" s="37">
        <v>0</v>
      </c>
      <c r="P24" s="37">
        <v>0</v>
      </c>
      <c r="Q24" s="38">
        <f t="shared" si="4"/>
        <v>129.57</v>
      </c>
      <c r="R24" s="39">
        <f t="shared" si="5"/>
        <v>2803.07</v>
      </c>
      <c r="S24" s="31">
        <v>3287038994</v>
      </c>
    </row>
    <row r="25" spans="1:19" x14ac:dyDescent="0.25">
      <c r="A25" s="1"/>
      <c r="B25" s="27">
        <v>10</v>
      </c>
      <c r="C25" s="29" t="s">
        <v>46</v>
      </c>
      <c r="D25" s="27" t="s">
        <v>52</v>
      </c>
      <c r="E25" s="30" t="s">
        <v>55</v>
      </c>
      <c r="F25" s="31" t="s">
        <v>56</v>
      </c>
      <c r="G25" s="41">
        <v>42786</v>
      </c>
      <c r="H25" s="33">
        <v>75.64</v>
      </c>
      <c r="I25" s="34">
        <v>31</v>
      </c>
      <c r="J25" s="35">
        <f t="shared" si="0"/>
        <v>2344.84</v>
      </c>
      <c r="K25" s="35">
        <v>250</v>
      </c>
      <c r="L25" s="35">
        <f t="shared" si="7"/>
        <v>337.8</v>
      </c>
      <c r="M25" s="36">
        <f t="shared" si="6"/>
        <v>2932.6400000000003</v>
      </c>
      <c r="N25" s="37">
        <f t="shared" si="3"/>
        <v>129.57</v>
      </c>
      <c r="O25" s="37">
        <v>0</v>
      </c>
      <c r="P25" s="37">
        <v>0</v>
      </c>
      <c r="Q25" s="38">
        <f t="shared" si="4"/>
        <v>129.57</v>
      </c>
      <c r="R25" s="39">
        <f t="shared" si="5"/>
        <v>2803.07</v>
      </c>
      <c r="S25" s="31">
        <v>3287039080</v>
      </c>
    </row>
    <row r="26" spans="1:19" x14ac:dyDescent="0.25">
      <c r="A26" s="1"/>
      <c r="B26" s="27">
        <v>11</v>
      </c>
      <c r="C26" s="29" t="s">
        <v>46</v>
      </c>
      <c r="D26" s="27" t="s">
        <v>57</v>
      </c>
      <c r="E26" s="30" t="s">
        <v>58</v>
      </c>
      <c r="F26" s="31" t="s">
        <v>59</v>
      </c>
      <c r="G26" s="41">
        <v>42786</v>
      </c>
      <c r="H26" s="33">
        <v>75.64</v>
      </c>
      <c r="I26" s="34">
        <v>31</v>
      </c>
      <c r="J26" s="35">
        <f t="shared" si="0"/>
        <v>2344.84</v>
      </c>
      <c r="K26" s="35">
        <v>250</v>
      </c>
      <c r="L26" s="35">
        <f t="shared" si="7"/>
        <v>337.8</v>
      </c>
      <c r="M26" s="36">
        <f t="shared" si="6"/>
        <v>2932.6400000000003</v>
      </c>
      <c r="N26" s="37">
        <f t="shared" si="3"/>
        <v>129.57</v>
      </c>
      <c r="O26" s="37">
        <v>0</v>
      </c>
      <c r="P26" s="37">
        <v>0</v>
      </c>
      <c r="Q26" s="38">
        <f t="shared" si="4"/>
        <v>129.57</v>
      </c>
      <c r="R26" s="39">
        <f t="shared" si="5"/>
        <v>2803.07</v>
      </c>
      <c r="S26" s="31">
        <v>3759033361</v>
      </c>
    </row>
    <row r="27" spans="1:19" x14ac:dyDescent="0.25">
      <c r="A27" s="1"/>
      <c r="B27" s="27">
        <v>12</v>
      </c>
      <c r="C27" s="29" t="s">
        <v>46</v>
      </c>
      <c r="D27" s="27" t="s">
        <v>60</v>
      </c>
      <c r="E27" s="30" t="s">
        <v>61</v>
      </c>
      <c r="F27" s="31" t="s">
        <v>62</v>
      </c>
      <c r="G27" s="41">
        <v>42786</v>
      </c>
      <c r="H27" s="33">
        <v>75.64</v>
      </c>
      <c r="I27" s="34">
        <v>31</v>
      </c>
      <c r="J27" s="35">
        <f t="shared" si="0"/>
        <v>2344.84</v>
      </c>
      <c r="K27" s="35">
        <v>250</v>
      </c>
      <c r="L27" s="35">
        <f t="shared" si="7"/>
        <v>337.8</v>
      </c>
      <c r="M27" s="36">
        <f t="shared" si="6"/>
        <v>2932.6400000000003</v>
      </c>
      <c r="N27" s="37">
        <f t="shared" si="3"/>
        <v>129.57</v>
      </c>
      <c r="O27" s="37">
        <v>0</v>
      </c>
      <c r="P27" s="37">
        <v>0</v>
      </c>
      <c r="Q27" s="38">
        <f t="shared" si="4"/>
        <v>129.57</v>
      </c>
      <c r="R27" s="39">
        <f t="shared" si="5"/>
        <v>2803.07</v>
      </c>
      <c r="S27" s="31">
        <v>3364085352</v>
      </c>
    </row>
    <row r="28" spans="1:19" x14ac:dyDescent="0.25">
      <c r="A28" s="1"/>
      <c r="B28" s="27">
        <v>13</v>
      </c>
      <c r="C28" s="29" t="s">
        <v>46</v>
      </c>
      <c r="D28" s="27" t="s">
        <v>60</v>
      </c>
      <c r="E28" s="30" t="s">
        <v>63</v>
      </c>
      <c r="F28" s="31" t="s">
        <v>64</v>
      </c>
      <c r="G28" s="41">
        <v>42786</v>
      </c>
      <c r="H28" s="33">
        <v>75.64</v>
      </c>
      <c r="I28" s="34">
        <v>31</v>
      </c>
      <c r="J28" s="35">
        <f t="shared" si="0"/>
        <v>2344.84</v>
      </c>
      <c r="K28" s="35">
        <v>250</v>
      </c>
      <c r="L28" s="35">
        <f t="shared" si="7"/>
        <v>337.8</v>
      </c>
      <c r="M28" s="36">
        <f t="shared" si="6"/>
        <v>2932.6400000000003</v>
      </c>
      <c r="N28" s="37">
        <f t="shared" si="3"/>
        <v>129.57</v>
      </c>
      <c r="O28" s="37">
        <v>0</v>
      </c>
      <c r="P28" s="37">
        <v>0</v>
      </c>
      <c r="Q28" s="38">
        <f t="shared" si="4"/>
        <v>129.57</v>
      </c>
      <c r="R28" s="39">
        <f t="shared" si="5"/>
        <v>2803.07</v>
      </c>
      <c r="S28" s="31">
        <v>3532020817</v>
      </c>
    </row>
    <row r="29" spans="1:19" x14ac:dyDescent="0.25">
      <c r="A29" s="1"/>
      <c r="B29" s="27">
        <v>14</v>
      </c>
      <c r="C29" s="29" t="s">
        <v>46</v>
      </c>
      <c r="D29" s="27" t="s">
        <v>60</v>
      </c>
      <c r="E29" s="30" t="s">
        <v>65</v>
      </c>
      <c r="F29" s="31" t="s">
        <v>64</v>
      </c>
      <c r="G29" s="41">
        <v>42786</v>
      </c>
      <c r="H29" s="33">
        <v>75.64</v>
      </c>
      <c r="I29" s="34">
        <v>31</v>
      </c>
      <c r="J29" s="35">
        <f t="shared" si="0"/>
        <v>2344.84</v>
      </c>
      <c r="K29" s="35">
        <v>250</v>
      </c>
      <c r="L29" s="35">
        <f t="shared" si="7"/>
        <v>337.8</v>
      </c>
      <c r="M29" s="36">
        <f t="shared" si="6"/>
        <v>2932.6400000000003</v>
      </c>
      <c r="N29" s="37">
        <f t="shared" si="3"/>
        <v>129.57</v>
      </c>
      <c r="O29" s="37">
        <v>0</v>
      </c>
      <c r="P29" s="37">
        <v>0</v>
      </c>
      <c r="Q29" s="38">
        <f t="shared" si="4"/>
        <v>129.57</v>
      </c>
      <c r="R29" s="39">
        <f t="shared" si="5"/>
        <v>2803.07</v>
      </c>
      <c r="S29" s="42">
        <v>3424051646</v>
      </c>
    </row>
    <row r="30" spans="1:19" x14ac:dyDescent="0.25">
      <c r="A30" s="1"/>
      <c r="B30" s="27">
        <v>15</v>
      </c>
      <c r="C30" s="29" t="s">
        <v>46</v>
      </c>
      <c r="D30" s="27" t="s">
        <v>60</v>
      </c>
      <c r="E30" s="30" t="s">
        <v>66</v>
      </c>
      <c r="F30" s="31" t="s">
        <v>67</v>
      </c>
      <c r="G30" s="41">
        <v>42786</v>
      </c>
      <c r="H30" s="33">
        <v>75.64</v>
      </c>
      <c r="I30" s="34">
        <v>31</v>
      </c>
      <c r="J30" s="35">
        <f t="shared" si="0"/>
        <v>2344.84</v>
      </c>
      <c r="K30" s="35">
        <v>250</v>
      </c>
      <c r="L30" s="35">
        <f t="shared" si="7"/>
        <v>337.8</v>
      </c>
      <c r="M30" s="36">
        <f t="shared" si="6"/>
        <v>2932.6400000000003</v>
      </c>
      <c r="N30" s="37">
        <f t="shared" si="3"/>
        <v>129.57</v>
      </c>
      <c r="O30" s="37">
        <v>0</v>
      </c>
      <c r="P30" s="37">
        <v>0</v>
      </c>
      <c r="Q30" s="38">
        <f t="shared" si="4"/>
        <v>129.57</v>
      </c>
      <c r="R30" s="39">
        <f t="shared" si="5"/>
        <v>2803.07</v>
      </c>
      <c r="S30" s="31">
        <v>3661018168</v>
      </c>
    </row>
    <row r="31" spans="1:19" x14ac:dyDescent="0.25">
      <c r="A31" s="1"/>
      <c r="B31" s="27">
        <v>16</v>
      </c>
      <c r="C31" s="29" t="s">
        <v>46</v>
      </c>
      <c r="D31" s="27" t="s">
        <v>60</v>
      </c>
      <c r="E31" s="30" t="s">
        <v>68</v>
      </c>
      <c r="F31" s="31" t="s">
        <v>67</v>
      </c>
      <c r="G31" s="41">
        <v>42786</v>
      </c>
      <c r="H31" s="33">
        <v>75.64</v>
      </c>
      <c r="I31" s="34">
        <v>17</v>
      </c>
      <c r="J31" s="35">
        <f t="shared" si="0"/>
        <v>1285.8800000000001</v>
      </c>
      <c r="K31" s="35">
        <v>250</v>
      </c>
      <c r="L31" s="35">
        <f t="shared" si="7"/>
        <v>337.8</v>
      </c>
      <c r="M31" s="36">
        <f t="shared" si="6"/>
        <v>1873.68</v>
      </c>
      <c r="N31" s="37">
        <f t="shared" si="3"/>
        <v>78.42</v>
      </c>
      <c r="O31" s="37">
        <v>0</v>
      </c>
      <c r="P31" s="37">
        <v>0</v>
      </c>
      <c r="Q31" s="38">
        <f t="shared" si="4"/>
        <v>78.42</v>
      </c>
      <c r="R31" s="39">
        <f t="shared" si="5"/>
        <v>1795.26</v>
      </c>
      <c r="S31" s="31">
        <v>3137127054</v>
      </c>
    </row>
    <row r="32" spans="1:19" x14ac:dyDescent="0.25">
      <c r="A32" s="1"/>
      <c r="B32" s="27">
        <v>17</v>
      </c>
      <c r="C32" s="29" t="s">
        <v>46</v>
      </c>
      <c r="D32" s="27" t="s">
        <v>52</v>
      </c>
      <c r="E32" s="30" t="s">
        <v>69</v>
      </c>
      <c r="F32" s="31" t="s">
        <v>70</v>
      </c>
      <c r="G32" s="41">
        <v>42786</v>
      </c>
      <c r="H32" s="33">
        <v>75.64</v>
      </c>
      <c r="I32" s="34">
        <v>13</v>
      </c>
      <c r="J32" s="35">
        <f t="shared" si="0"/>
        <v>983.32</v>
      </c>
      <c r="K32" s="35">
        <v>250</v>
      </c>
      <c r="L32" s="35">
        <f t="shared" si="7"/>
        <v>337.8</v>
      </c>
      <c r="M32" s="36">
        <f t="shared" si="6"/>
        <v>1571.1200000000001</v>
      </c>
      <c r="N32" s="37">
        <f t="shared" si="3"/>
        <v>63.81</v>
      </c>
      <c r="O32" s="37">
        <v>0</v>
      </c>
      <c r="P32" s="37">
        <v>0</v>
      </c>
      <c r="Q32" s="38">
        <f t="shared" si="4"/>
        <v>63.81</v>
      </c>
      <c r="R32" s="39">
        <f t="shared" si="5"/>
        <v>1507.3100000000002</v>
      </c>
      <c r="S32" s="31">
        <v>4393006466</v>
      </c>
    </row>
    <row r="33" spans="1:19" x14ac:dyDescent="0.25">
      <c r="A33" s="1"/>
      <c r="B33" s="27">
        <v>18</v>
      </c>
      <c r="C33" s="29" t="s">
        <v>46</v>
      </c>
      <c r="D33" s="27" t="s">
        <v>52</v>
      </c>
      <c r="E33" s="30" t="s">
        <v>71</v>
      </c>
      <c r="F33" s="31" t="s">
        <v>72</v>
      </c>
      <c r="G33" s="41">
        <v>42786</v>
      </c>
      <c r="H33" s="33">
        <v>75.64</v>
      </c>
      <c r="I33" s="34">
        <v>31</v>
      </c>
      <c r="J33" s="35">
        <f t="shared" si="0"/>
        <v>2344.84</v>
      </c>
      <c r="K33" s="35">
        <v>250</v>
      </c>
      <c r="L33" s="35">
        <f t="shared" si="7"/>
        <v>337.8</v>
      </c>
      <c r="M33" s="36">
        <f t="shared" si="6"/>
        <v>2932.6400000000003</v>
      </c>
      <c r="N33" s="37">
        <f t="shared" si="3"/>
        <v>129.57</v>
      </c>
      <c r="O33" s="37">
        <v>0</v>
      </c>
      <c r="P33" s="37">
        <v>0</v>
      </c>
      <c r="Q33" s="38">
        <f t="shared" si="4"/>
        <v>129.57</v>
      </c>
      <c r="R33" s="39">
        <f t="shared" si="5"/>
        <v>2803.07</v>
      </c>
      <c r="S33" s="27">
        <v>3287039109</v>
      </c>
    </row>
    <row r="34" spans="1:19" x14ac:dyDescent="0.25">
      <c r="A34" s="1"/>
      <c r="B34" s="27">
        <v>19</v>
      </c>
      <c r="C34" s="29" t="s">
        <v>46</v>
      </c>
      <c r="D34" s="27" t="s">
        <v>47</v>
      </c>
      <c r="E34" s="30" t="s">
        <v>73</v>
      </c>
      <c r="F34" s="31" t="s">
        <v>74</v>
      </c>
      <c r="G34" s="41">
        <v>42786</v>
      </c>
      <c r="H34" s="33">
        <v>75.64</v>
      </c>
      <c r="I34" s="34">
        <v>31</v>
      </c>
      <c r="J34" s="35">
        <f t="shared" si="0"/>
        <v>2344.84</v>
      </c>
      <c r="K34" s="35">
        <v>250</v>
      </c>
      <c r="L34" s="35">
        <f t="shared" si="7"/>
        <v>337.8</v>
      </c>
      <c r="M34" s="36">
        <f t="shared" si="6"/>
        <v>2932.6400000000003</v>
      </c>
      <c r="N34" s="37">
        <f t="shared" si="3"/>
        <v>129.57</v>
      </c>
      <c r="O34" s="37">
        <v>0</v>
      </c>
      <c r="P34" s="37">
        <v>0</v>
      </c>
      <c r="Q34" s="38">
        <f t="shared" si="4"/>
        <v>129.57</v>
      </c>
      <c r="R34" s="39">
        <f t="shared" si="5"/>
        <v>2803.07</v>
      </c>
      <c r="S34" s="31">
        <v>3287038912</v>
      </c>
    </row>
    <row r="35" spans="1:19" x14ac:dyDescent="0.25">
      <c r="A35" s="1"/>
      <c r="B35" s="27">
        <v>20</v>
      </c>
      <c r="C35" s="29" t="s">
        <v>46</v>
      </c>
      <c r="D35" s="27" t="s">
        <v>47</v>
      </c>
      <c r="E35" s="30" t="s">
        <v>75</v>
      </c>
      <c r="F35" s="31" t="s">
        <v>76</v>
      </c>
      <c r="G35" s="41">
        <v>42786</v>
      </c>
      <c r="H35" s="33">
        <v>75.64</v>
      </c>
      <c r="I35" s="34">
        <v>31</v>
      </c>
      <c r="J35" s="35">
        <f t="shared" si="0"/>
        <v>2344.84</v>
      </c>
      <c r="K35" s="35">
        <v>250</v>
      </c>
      <c r="L35" s="35">
        <f t="shared" si="7"/>
        <v>337.8</v>
      </c>
      <c r="M35" s="36">
        <f t="shared" si="6"/>
        <v>2932.6400000000003</v>
      </c>
      <c r="N35" s="37">
        <f t="shared" si="3"/>
        <v>129.57</v>
      </c>
      <c r="O35" s="37">
        <v>0</v>
      </c>
      <c r="P35" s="37">
        <v>0</v>
      </c>
      <c r="Q35" s="38">
        <f t="shared" si="4"/>
        <v>129.57</v>
      </c>
      <c r="R35" s="39">
        <f t="shared" si="5"/>
        <v>2803.07</v>
      </c>
      <c r="S35" s="31">
        <v>3287038926</v>
      </c>
    </row>
    <row r="36" spans="1:19" x14ac:dyDescent="0.25">
      <c r="A36" s="1"/>
      <c r="B36" s="27">
        <v>21</v>
      </c>
      <c r="C36" s="29" t="s">
        <v>28</v>
      </c>
      <c r="D36" s="27" t="s">
        <v>60</v>
      </c>
      <c r="E36" s="30" t="s">
        <v>77</v>
      </c>
      <c r="F36" s="31" t="s">
        <v>78</v>
      </c>
      <c r="G36" s="41">
        <v>42871</v>
      </c>
      <c r="H36" s="33">
        <v>75.64</v>
      </c>
      <c r="I36" s="34">
        <v>31</v>
      </c>
      <c r="J36" s="35">
        <f t="shared" si="0"/>
        <v>2344.84</v>
      </c>
      <c r="K36" s="35">
        <v>250</v>
      </c>
      <c r="L36" s="35">
        <f t="shared" si="7"/>
        <v>337.8</v>
      </c>
      <c r="M36" s="36">
        <f t="shared" si="6"/>
        <v>2932.6400000000003</v>
      </c>
      <c r="N36" s="37">
        <f t="shared" si="3"/>
        <v>129.57</v>
      </c>
      <c r="O36" s="37">
        <v>0</v>
      </c>
      <c r="P36" s="37">
        <v>0</v>
      </c>
      <c r="Q36" s="38">
        <f t="shared" si="4"/>
        <v>129.57</v>
      </c>
      <c r="R36" s="39">
        <f t="shared" si="5"/>
        <v>2803.07</v>
      </c>
      <c r="S36" s="31">
        <v>3153059040</v>
      </c>
    </row>
    <row r="37" spans="1:19" x14ac:dyDescent="0.25">
      <c r="A37" s="1"/>
      <c r="B37" s="1"/>
      <c r="C37" s="44"/>
      <c r="D37" s="44"/>
      <c r="E37" s="44"/>
      <c r="F37" s="45" t="s">
        <v>79</v>
      </c>
      <c r="G37" s="46"/>
      <c r="H37" s="46"/>
      <c r="I37" s="47"/>
      <c r="J37" s="48">
        <f t="shared" ref="J37:R37" si="8">SUM(J16:J36)</f>
        <v>47792.079999999987</v>
      </c>
      <c r="K37" s="48">
        <f t="shared" si="8"/>
        <v>5250</v>
      </c>
      <c r="L37" s="48">
        <f t="shared" si="8"/>
        <v>6201.7000000000016</v>
      </c>
      <c r="M37" s="49">
        <f t="shared" si="8"/>
        <v>59243.78</v>
      </c>
      <c r="N37" s="48">
        <f t="shared" si="8"/>
        <v>2607.9100000000003</v>
      </c>
      <c r="O37" s="48">
        <f t="shared" si="8"/>
        <v>0</v>
      </c>
      <c r="P37" s="48">
        <f t="shared" si="8"/>
        <v>0</v>
      </c>
      <c r="Q37" s="50">
        <f t="shared" si="8"/>
        <v>2607.9100000000003</v>
      </c>
      <c r="R37" s="51">
        <f t="shared" si="8"/>
        <v>56635.869999999995</v>
      </c>
      <c r="S37" s="52"/>
    </row>
    <row r="38" spans="1:19" x14ac:dyDescent="0.25">
      <c r="A38" s="1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</row>
    <row r="39" spans="1:19" x14ac:dyDescent="0.25">
      <c r="A39" s="1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2"/>
    </row>
    <row r="40" spans="1:19" x14ac:dyDescent="0.25">
      <c r="A40" s="1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2"/>
    </row>
    <row r="41" spans="1:19" x14ac:dyDescent="0.25">
      <c r="A41" s="1"/>
      <c r="B41" s="56" t="s">
        <v>80</v>
      </c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</row>
    <row r="42" spans="1:19" x14ac:dyDescent="0.25">
      <c r="A42" s="1"/>
      <c r="B42" s="15" t="s">
        <v>81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</row>
    <row r="43" spans="1:19" x14ac:dyDescent="0.25">
      <c r="A43" s="1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</row>
    <row r="44" spans="1:19" x14ac:dyDescent="0.25">
      <c r="A44" s="1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</row>
    <row r="45" spans="1:19" x14ac:dyDescent="0.25">
      <c r="A45" s="1"/>
      <c r="B45" s="17" t="s">
        <v>7</v>
      </c>
      <c r="C45" s="17" t="s">
        <v>8</v>
      </c>
      <c r="D45" s="17" t="s">
        <v>9</v>
      </c>
      <c r="E45" s="17" t="s">
        <v>10</v>
      </c>
      <c r="F45" s="17" t="s">
        <v>11</v>
      </c>
      <c r="G45" s="17" t="s">
        <v>12</v>
      </c>
      <c r="H45" s="17" t="s">
        <v>13</v>
      </c>
      <c r="I45" s="19" t="s">
        <v>14</v>
      </c>
      <c r="J45" s="20" t="s">
        <v>15</v>
      </c>
      <c r="K45" s="20" t="s">
        <v>16</v>
      </c>
      <c r="L45" s="20" t="s">
        <v>16</v>
      </c>
      <c r="M45" s="21" t="s">
        <v>17</v>
      </c>
      <c r="N45" s="22" t="s">
        <v>18</v>
      </c>
      <c r="O45" s="23"/>
      <c r="P45" s="23"/>
      <c r="Q45" s="24" t="s">
        <v>19</v>
      </c>
      <c r="R45" s="25" t="s">
        <v>20</v>
      </c>
      <c r="S45" s="17" t="s">
        <v>21</v>
      </c>
    </row>
    <row r="46" spans="1:19" x14ac:dyDescent="0.25">
      <c r="A46" s="1"/>
      <c r="B46" s="17"/>
      <c r="C46" s="17"/>
      <c r="D46" s="17"/>
      <c r="E46" s="17"/>
      <c r="F46" s="17"/>
      <c r="G46" s="17"/>
      <c r="H46" s="17"/>
      <c r="I46" s="19"/>
      <c r="J46" s="20"/>
      <c r="K46" s="20"/>
      <c r="L46" s="20"/>
      <c r="M46" s="21"/>
      <c r="N46" s="26">
        <v>201</v>
      </c>
      <c r="O46" s="26">
        <v>211</v>
      </c>
      <c r="P46" s="26">
        <v>120</v>
      </c>
      <c r="Q46" s="24"/>
      <c r="R46" s="25"/>
      <c r="S46" s="17"/>
    </row>
    <row r="47" spans="1:19" ht="45" x14ac:dyDescent="0.25">
      <c r="A47" s="1"/>
      <c r="B47" s="17"/>
      <c r="C47" s="17"/>
      <c r="D47" s="17"/>
      <c r="E47" s="17"/>
      <c r="F47" s="17"/>
      <c r="G47" s="17"/>
      <c r="H47" s="17"/>
      <c r="I47" s="19"/>
      <c r="J47" s="18" t="s">
        <v>22</v>
      </c>
      <c r="K47" s="18" t="s">
        <v>23</v>
      </c>
      <c r="L47" s="18" t="s">
        <v>24</v>
      </c>
      <c r="M47" s="21"/>
      <c r="N47" s="18" t="s">
        <v>25</v>
      </c>
      <c r="O47" s="18" t="s">
        <v>26</v>
      </c>
      <c r="P47" s="18" t="s">
        <v>27</v>
      </c>
      <c r="Q47" s="24"/>
      <c r="R47" s="25"/>
      <c r="S47" s="17"/>
    </row>
    <row r="48" spans="1:19" x14ac:dyDescent="0.25">
      <c r="A48" s="1"/>
      <c r="B48" s="27">
        <v>1</v>
      </c>
      <c r="C48" s="29" t="s">
        <v>28</v>
      </c>
      <c r="D48" s="27" t="s">
        <v>82</v>
      </c>
      <c r="E48" s="30" t="s">
        <v>83</v>
      </c>
      <c r="F48" s="31" t="s">
        <v>84</v>
      </c>
      <c r="G48" s="28" t="s">
        <v>85</v>
      </c>
      <c r="H48" s="33">
        <v>80.86</v>
      </c>
      <c r="I48" s="34">
        <v>31</v>
      </c>
      <c r="J48" s="35">
        <f>H48*I48</f>
        <v>2506.66</v>
      </c>
      <c r="K48" s="35">
        <v>250</v>
      </c>
      <c r="L48" s="35">
        <f>6.04*I48</f>
        <v>187.24</v>
      </c>
      <c r="M48" s="36">
        <f>SUM(J48:L48)</f>
        <v>2943.8999999999996</v>
      </c>
      <c r="N48" s="37">
        <f>ROUND((J48+L48)*4.83%,2)</f>
        <v>130.12</v>
      </c>
      <c r="O48" s="37">
        <v>0</v>
      </c>
      <c r="P48" s="37">
        <v>0</v>
      </c>
      <c r="Q48" s="38">
        <f>SUM(N48:P48)</f>
        <v>130.12</v>
      </c>
      <c r="R48" s="39">
        <f>+M48-Q48</f>
        <v>2813.7799999999997</v>
      </c>
      <c r="S48" s="40">
        <v>3216010363</v>
      </c>
    </row>
    <row r="49" spans="1:19" x14ac:dyDescent="0.25">
      <c r="A49" s="1"/>
      <c r="B49" s="27">
        <v>2</v>
      </c>
      <c r="C49" s="29" t="s">
        <v>28</v>
      </c>
      <c r="D49" s="27" t="s">
        <v>82</v>
      </c>
      <c r="E49" s="30" t="s">
        <v>86</v>
      </c>
      <c r="F49" s="31" t="s">
        <v>87</v>
      </c>
      <c r="G49" s="41">
        <v>41184</v>
      </c>
      <c r="H49" s="33">
        <v>80.86</v>
      </c>
      <c r="I49" s="34">
        <v>31</v>
      </c>
      <c r="J49" s="35">
        <f t="shared" ref="J49:J51" si="9">H49*I49</f>
        <v>2506.66</v>
      </c>
      <c r="K49" s="35">
        <v>250</v>
      </c>
      <c r="L49" s="35">
        <f>6.04*I49</f>
        <v>187.24</v>
      </c>
      <c r="M49" s="36">
        <f>SUM(J49:L49)</f>
        <v>2943.8999999999996</v>
      </c>
      <c r="N49" s="37">
        <f>ROUND((J49+L49)*4.83%,2)</f>
        <v>130.12</v>
      </c>
      <c r="O49" s="37">
        <v>0</v>
      </c>
      <c r="P49" s="37">
        <v>0</v>
      </c>
      <c r="Q49" s="38">
        <f>SUM(N49:P49)</f>
        <v>130.12</v>
      </c>
      <c r="R49" s="39">
        <f>+M49-Q49</f>
        <v>2813.7799999999997</v>
      </c>
      <c r="S49" s="57">
        <v>3532007563</v>
      </c>
    </row>
    <row r="50" spans="1:19" x14ac:dyDescent="0.25">
      <c r="A50" s="1"/>
      <c r="B50" s="27">
        <v>3</v>
      </c>
      <c r="C50" s="29" t="s">
        <v>28</v>
      </c>
      <c r="D50" s="27" t="s">
        <v>82</v>
      </c>
      <c r="E50" s="30" t="s">
        <v>88</v>
      </c>
      <c r="F50" s="31" t="s">
        <v>89</v>
      </c>
      <c r="G50" s="28" t="s">
        <v>90</v>
      </c>
      <c r="H50" s="33">
        <v>80.86</v>
      </c>
      <c r="I50" s="34">
        <v>31</v>
      </c>
      <c r="J50" s="35">
        <f t="shared" si="9"/>
        <v>2506.66</v>
      </c>
      <c r="K50" s="35">
        <v>250</v>
      </c>
      <c r="L50" s="35">
        <f>6.04*I50</f>
        <v>187.24</v>
      </c>
      <c r="M50" s="36">
        <f>SUM(J50:L50)</f>
        <v>2943.8999999999996</v>
      </c>
      <c r="N50" s="37">
        <f>ROUND((J50+L50)*4.83%,2)</f>
        <v>130.12</v>
      </c>
      <c r="O50" s="37">
        <v>0</v>
      </c>
      <c r="P50" s="37">
        <v>0</v>
      </c>
      <c r="Q50" s="38">
        <f>SUM(N50:P50)</f>
        <v>130.12</v>
      </c>
      <c r="R50" s="39">
        <f>+M50-Q50</f>
        <v>2813.7799999999997</v>
      </c>
      <c r="S50" s="40">
        <v>3164072927</v>
      </c>
    </row>
    <row r="51" spans="1:19" x14ac:dyDescent="0.25">
      <c r="A51" s="1"/>
      <c r="B51" s="27">
        <v>4</v>
      </c>
      <c r="C51" s="29" t="s">
        <v>28</v>
      </c>
      <c r="D51" s="27" t="s">
        <v>82</v>
      </c>
      <c r="E51" s="30" t="s">
        <v>91</v>
      </c>
      <c r="F51" s="31" t="s">
        <v>92</v>
      </c>
      <c r="G51" s="28" t="s">
        <v>93</v>
      </c>
      <c r="H51" s="33">
        <v>80.86</v>
      </c>
      <c r="I51" s="34">
        <v>31</v>
      </c>
      <c r="J51" s="35">
        <f t="shared" si="9"/>
        <v>2506.66</v>
      </c>
      <c r="K51" s="35">
        <v>250</v>
      </c>
      <c r="L51" s="35">
        <f>6.04*I51</f>
        <v>187.24</v>
      </c>
      <c r="M51" s="36">
        <f>SUM(J51:L51)</f>
        <v>2943.8999999999996</v>
      </c>
      <c r="N51" s="37">
        <f>ROUND((J51+L51)*4.83%,2)</f>
        <v>130.12</v>
      </c>
      <c r="O51" s="37">
        <v>0</v>
      </c>
      <c r="P51" s="37">
        <v>0</v>
      </c>
      <c r="Q51" s="38">
        <f>SUM(N51:P51)</f>
        <v>130.12</v>
      </c>
      <c r="R51" s="39">
        <f>+M51-Q51</f>
        <v>2813.7799999999997</v>
      </c>
      <c r="S51" s="40">
        <v>3216008208</v>
      </c>
    </row>
    <row r="52" spans="1:19" x14ac:dyDescent="0.25">
      <c r="A52" s="1"/>
      <c r="B52" s="54"/>
      <c r="C52" s="54"/>
      <c r="D52" s="54"/>
      <c r="E52" s="54"/>
      <c r="F52" s="45" t="s">
        <v>79</v>
      </c>
      <c r="G52" s="46"/>
      <c r="H52" s="46"/>
      <c r="I52" s="47"/>
      <c r="J52" s="58">
        <f>SUM(J48:J51)</f>
        <v>10026.64</v>
      </c>
      <c r="K52" s="58">
        <f t="shared" ref="K52:R52" si="10">SUM(K48:K51)</f>
        <v>1000</v>
      </c>
      <c r="L52" s="58">
        <f t="shared" si="10"/>
        <v>748.96</v>
      </c>
      <c r="M52" s="59">
        <f t="shared" si="10"/>
        <v>11775.599999999999</v>
      </c>
      <c r="N52" s="58">
        <f t="shared" si="10"/>
        <v>520.48</v>
      </c>
      <c r="O52" s="58">
        <f t="shared" si="10"/>
        <v>0</v>
      </c>
      <c r="P52" s="58">
        <f t="shared" si="10"/>
        <v>0</v>
      </c>
      <c r="Q52" s="58">
        <f t="shared" si="10"/>
        <v>520.48</v>
      </c>
      <c r="R52" s="60">
        <f t="shared" si="10"/>
        <v>11255.119999999999</v>
      </c>
      <c r="S52" s="43"/>
    </row>
    <row r="53" spans="1:19" x14ac:dyDescent="0.25">
      <c r="A53" s="1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5"/>
    </row>
    <row r="54" spans="1:19" x14ac:dyDescent="0.25">
      <c r="A54" s="1"/>
      <c r="B54" s="53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5"/>
    </row>
    <row r="55" spans="1:19" x14ac:dyDescent="0.25">
      <c r="A55" s="1"/>
      <c r="B55" s="53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5"/>
    </row>
    <row r="56" spans="1:19" x14ac:dyDescent="0.25">
      <c r="A56" s="1"/>
      <c r="B56" s="53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5"/>
    </row>
    <row r="57" spans="1:19" x14ac:dyDescent="0.25">
      <c r="A57" s="1"/>
      <c r="B57" s="53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5"/>
    </row>
    <row r="58" spans="1:19" x14ac:dyDescent="0.25">
      <c r="A58" s="1"/>
      <c r="B58" s="53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5"/>
    </row>
    <row r="59" spans="1:19" x14ac:dyDescent="0.25">
      <c r="A59" s="1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5"/>
    </row>
    <row r="60" spans="1:19" x14ac:dyDescent="0.25">
      <c r="A60" s="1"/>
      <c r="B60" s="1"/>
      <c r="C60" s="1"/>
      <c r="D60" s="1"/>
      <c r="E60" s="1"/>
      <c r="F60" s="1"/>
      <c r="G60" s="1"/>
      <c r="H60" s="3"/>
      <c r="I60" s="3"/>
      <c r="J60" s="1"/>
      <c r="K60" s="1"/>
      <c r="L60" s="1"/>
      <c r="M60" s="1"/>
      <c r="N60" s="1"/>
      <c r="O60" s="1"/>
      <c r="P60" s="1"/>
      <c r="Q60" s="1"/>
      <c r="R60" s="1"/>
      <c r="S60" s="2"/>
    </row>
    <row r="61" spans="1:19" x14ac:dyDescent="0.25">
      <c r="A61" s="56" t="s">
        <v>94</v>
      </c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2"/>
    </row>
    <row r="62" spans="1:19" x14ac:dyDescent="0.25">
      <c r="A62" s="1"/>
      <c r="B62" s="15" t="s">
        <v>81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</row>
    <row r="63" spans="1:19" x14ac:dyDescent="0.25">
      <c r="A63" s="1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</row>
    <row r="64" spans="1:19" x14ac:dyDescent="0.25">
      <c r="A64" s="1"/>
      <c r="B64" s="17" t="s">
        <v>7</v>
      </c>
      <c r="C64" s="17" t="s">
        <v>8</v>
      </c>
      <c r="D64" s="17" t="s">
        <v>9</v>
      </c>
      <c r="E64" s="17" t="s">
        <v>10</v>
      </c>
      <c r="F64" s="17" t="s">
        <v>11</v>
      </c>
      <c r="G64" s="17" t="s">
        <v>12</v>
      </c>
      <c r="H64" s="17" t="s">
        <v>13</v>
      </c>
      <c r="I64" s="19" t="s">
        <v>14</v>
      </c>
      <c r="J64" s="20" t="s">
        <v>15</v>
      </c>
      <c r="K64" s="20" t="s">
        <v>16</v>
      </c>
      <c r="L64" s="20" t="s">
        <v>16</v>
      </c>
      <c r="M64" s="21" t="s">
        <v>17</v>
      </c>
      <c r="N64" s="22" t="s">
        <v>18</v>
      </c>
      <c r="O64" s="23"/>
      <c r="P64" s="23"/>
      <c r="Q64" s="24" t="s">
        <v>19</v>
      </c>
      <c r="R64" s="25" t="s">
        <v>20</v>
      </c>
      <c r="S64" s="17" t="s">
        <v>21</v>
      </c>
    </row>
    <row r="65" spans="1:19" x14ac:dyDescent="0.25">
      <c r="A65" s="1"/>
      <c r="B65" s="17"/>
      <c r="C65" s="17"/>
      <c r="D65" s="17"/>
      <c r="E65" s="17"/>
      <c r="F65" s="17"/>
      <c r="G65" s="17"/>
      <c r="H65" s="17"/>
      <c r="I65" s="19"/>
      <c r="J65" s="20"/>
      <c r="K65" s="20"/>
      <c r="L65" s="20"/>
      <c r="M65" s="21"/>
      <c r="N65" s="26">
        <v>201</v>
      </c>
      <c r="O65" s="26">
        <v>211</v>
      </c>
      <c r="P65" s="26">
        <v>120</v>
      </c>
      <c r="Q65" s="24"/>
      <c r="R65" s="25"/>
      <c r="S65" s="17"/>
    </row>
    <row r="66" spans="1:19" ht="45" x14ac:dyDescent="0.25">
      <c r="A66" s="1"/>
      <c r="B66" s="17"/>
      <c r="C66" s="17"/>
      <c r="D66" s="17"/>
      <c r="E66" s="17"/>
      <c r="F66" s="17"/>
      <c r="G66" s="17"/>
      <c r="H66" s="17"/>
      <c r="I66" s="19"/>
      <c r="J66" s="18" t="s">
        <v>22</v>
      </c>
      <c r="K66" s="18" t="s">
        <v>23</v>
      </c>
      <c r="L66" s="18" t="s">
        <v>24</v>
      </c>
      <c r="M66" s="21"/>
      <c r="N66" s="18" t="s">
        <v>25</v>
      </c>
      <c r="O66" s="18" t="s">
        <v>26</v>
      </c>
      <c r="P66" s="18" t="s">
        <v>27</v>
      </c>
      <c r="Q66" s="24"/>
      <c r="R66" s="25"/>
      <c r="S66" s="17"/>
    </row>
    <row r="67" spans="1:19" x14ac:dyDescent="0.25">
      <c r="A67" s="1"/>
      <c r="B67" s="27">
        <v>1</v>
      </c>
      <c r="C67" s="29" t="s">
        <v>28</v>
      </c>
      <c r="D67" s="27" t="s">
        <v>95</v>
      </c>
      <c r="E67" s="30" t="s">
        <v>96</v>
      </c>
      <c r="F67" s="31" t="s">
        <v>97</v>
      </c>
      <c r="G67" s="41">
        <v>38719</v>
      </c>
      <c r="H67" s="33">
        <v>80.86</v>
      </c>
      <c r="I67" s="34">
        <v>31</v>
      </c>
      <c r="J67" s="35">
        <f t="shared" ref="J67:J76" si="11">H67*I67</f>
        <v>2506.66</v>
      </c>
      <c r="K67" s="35">
        <v>250</v>
      </c>
      <c r="L67" s="35">
        <f>6.04*I67</f>
        <v>187.24</v>
      </c>
      <c r="M67" s="36">
        <f t="shared" ref="M67:M76" si="12">SUM(J67:L67)</f>
        <v>2943.8999999999996</v>
      </c>
      <c r="N67" s="37">
        <f t="shared" ref="N67:N76" si="13">ROUND((J67+L67)*4.83%,2)</f>
        <v>130.12</v>
      </c>
      <c r="O67" s="37">
        <v>0</v>
      </c>
      <c r="P67" s="37">
        <v>0</v>
      </c>
      <c r="Q67" s="38">
        <f t="shared" ref="Q67:Q76" si="14">SUM(N67:P67)</f>
        <v>130.12</v>
      </c>
      <c r="R67" s="39">
        <f t="shared" ref="R67:R76" si="15">+M67-Q67</f>
        <v>2813.7799999999997</v>
      </c>
      <c r="S67" s="31">
        <v>4216005864</v>
      </c>
    </row>
    <row r="68" spans="1:19" x14ac:dyDescent="0.25">
      <c r="A68" s="1"/>
      <c r="B68" s="27">
        <v>2</v>
      </c>
      <c r="C68" s="29" t="s">
        <v>28</v>
      </c>
      <c r="D68" s="27" t="s">
        <v>95</v>
      </c>
      <c r="E68" s="30" t="s">
        <v>98</v>
      </c>
      <c r="F68" s="31" t="s">
        <v>99</v>
      </c>
      <c r="G68" s="41">
        <v>39084</v>
      </c>
      <c r="H68" s="33">
        <v>80.86</v>
      </c>
      <c r="I68" s="34">
        <v>31</v>
      </c>
      <c r="J68" s="35">
        <f t="shared" si="11"/>
        <v>2506.66</v>
      </c>
      <c r="K68" s="35">
        <v>250</v>
      </c>
      <c r="L68" s="35">
        <f>6.04*I68</f>
        <v>187.24</v>
      </c>
      <c r="M68" s="36">
        <f t="shared" si="12"/>
        <v>2943.8999999999996</v>
      </c>
      <c r="N68" s="37">
        <f t="shared" si="13"/>
        <v>130.12</v>
      </c>
      <c r="O68" s="37">
        <v>0</v>
      </c>
      <c r="P68" s="37">
        <v>0</v>
      </c>
      <c r="Q68" s="38">
        <f t="shared" si="14"/>
        <v>130.12</v>
      </c>
      <c r="R68" s="39">
        <f t="shared" si="15"/>
        <v>2813.7799999999997</v>
      </c>
      <c r="S68" s="31">
        <v>3216004367</v>
      </c>
    </row>
    <row r="69" spans="1:19" x14ac:dyDescent="0.25">
      <c r="A69" s="1"/>
      <c r="B69" s="27">
        <v>3</v>
      </c>
      <c r="C69" s="29" t="s">
        <v>28</v>
      </c>
      <c r="D69" s="27" t="s">
        <v>95</v>
      </c>
      <c r="E69" s="30" t="s">
        <v>100</v>
      </c>
      <c r="F69" s="31" t="s">
        <v>101</v>
      </c>
      <c r="G69" s="41">
        <v>38384</v>
      </c>
      <c r="H69" s="33">
        <v>80.86</v>
      </c>
      <c r="I69" s="34">
        <v>31</v>
      </c>
      <c r="J69" s="35">
        <f t="shared" si="11"/>
        <v>2506.66</v>
      </c>
      <c r="K69" s="35">
        <v>250</v>
      </c>
      <c r="L69" s="35">
        <f t="shared" ref="L69:L76" si="16">6.04*I69</f>
        <v>187.24</v>
      </c>
      <c r="M69" s="36">
        <f t="shared" si="12"/>
        <v>2943.8999999999996</v>
      </c>
      <c r="N69" s="37">
        <f t="shared" si="13"/>
        <v>130.12</v>
      </c>
      <c r="O69" s="37">
        <v>0</v>
      </c>
      <c r="P69" s="37">
        <v>0</v>
      </c>
      <c r="Q69" s="38">
        <f t="shared" si="14"/>
        <v>130.12</v>
      </c>
      <c r="R69" s="39">
        <f t="shared" si="15"/>
        <v>2813.7799999999997</v>
      </c>
      <c r="S69" s="31">
        <v>3216001475</v>
      </c>
    </row>
    <row r="70" spans="1:19" x14ac:dyDescent="0.25">
      <c r="A70" s="1"/>
      <c r="B70" s="27">
        <v>4</v>
      </c>
      <c r="C70" s="29" t="s">
        <v>28</v>
      </c>
      <c r="D70" s="27" t="s">
        <v>95</v>
      </c>
      <c r="E70" s="30" t="s">
        <v>102</v>
      </c>
      <c r="F70" s="31" t="s">
        <v>103</v>
      </c>
      <c r="G70" s="41">
        <v>37681</v>
      </c>
      <c r="H70" s="33">
        <v>80.86</v>
      </c>
      <c r="I70" s="34">
        <v>31</v>
      </c>
      <c r="J70" s="35">
        <f t="shared" si="11"/>
        <v>2506.66</v>
      </c>
      <c r="K70" s="35">
        <v>250</v>
      </c>
      <c r="L70" s="35">
        <f t="shared" si="16"/>
        <v>187.24</v>
      </c>
      <c r="M70" s="36">
        <f t="shared" si="12"/>
        <v>2943.8999999999996</v>
      </c>
      <c r="N70" s="37">
        <f t="shared" si="13"/>
        <v>130.12</v>
      </c>
      <c r="O70" s="37">
        <v>0</v>
      </c>
      <c r="P70" s="37">
        <v>0</v>
      </c>
      <c r="Q70" s="38">
        <f t="shared" si="14"/>
        <v>130.12</v>
      </c>
      <c r="R70" s="39">
        <f t="shared" si="15"/>
        <v>2813.7799999999997</v>
      </c>
      <c r="S70" s="31">
        <v>3216001439</v>
      </c>
    </row>
    <row r="71" spans="1:19" x14ac:dyDescent="0.25">
      <c r="A71" s="1"/>
      <c r="B71" s="27">
        <v>5</v>
      </c>
      <c r="C71" s="29" t="s">
        <v>28</v>
      </c>
      <c r="D71" s="27" t="s">
        <v>95</v>
      </c>
      <c r="E71" s="30" t="s">
        <v>104</v>
      </c>
      <c r="F71" s="31" t="s">
        <v>105</v>
      </c>
      <c r="G71" s="41">
        <v>37742</v>
      </c>
      <c r="H71" s="33">
        <v>80.86</v>
      </c>
      <c r="I71" s="34">
        <v>31</v>
      </c>
      <c r="J71" s="35">
        <f t="shared" si="11"/>
        <v>2506.66</v>
      </c>
      <c r="K71" s="35">
        <v>250</v>
      </c>
      <c r="L71" s="35">
        <f t="shared" si="16"/>
        <v>187.24</v>
      </c>
      <c r="M71" s="36">
        <f t="shared" si="12"/>
        <v>2943.8999999999996</v>
      </c>
      <c r="N71" s="37">
        <f t="shared" si="13"/>
        <v>130.12</v>
      </c>
      <c r="O71" s="37">
        <v>0</v>
      </c>
      <c r="P71" s="37">
        <v>0</v>
      </c>
      <c r="Q71" s="38">
        <f t="shared" si="14"/>
        <v>130.12</v>
      </c>
      <c r="R71" s="39">
        <f t="shared" si="15"/>
        <v>2813.7799999999997</v>
      </c>
      <c r="S71" s="31">
        <v>3216001493</v>
      </c>
    </row>
    <row r="72" spans="1:19" x14ac:dyDescent="0.25">
      <c r="A72" s="1"/>
      <c r="B72" s="27">
        <v>6</v>
      </c>
      <c r="C72" s="29" t="s">
        <v>28</v>
      </c>
      <c r="D72" s="27" t="s">
        <v>95</v>
      </c>
      <c r="E72" s="30" t="s">
        <v>106</v>
      </c>
      <c r="F72" s="31" t="s">
        <v>107</v>
      </c>
      <c r="G72" s="41">
        <v>37681</v>
      </c>
      <c r="H72" s="33">
        <v>80.86</v>
      </c>
      <c r="I72" s="34">
        <v>31</v>
      </c>
      <c r="J72" s="35">
        <f t="shared" si="11"/>
        <v>2506.66</v>
      </c>
      <c r="K72" s="35">
        <v>250</v>
      </c>
      <c r="L72" s="35">
        <f t="shared" si="16"/>
        <v>187.24</v>
      </c>
      <c r="M72" s="36">
        <f t="shared" si="12"/>
        <v>2943.8999999999996</v>
      </c>
      <c r="N72" s="37">
        <f t="shared" si="13"/>
        <v>130.12</v>
      </c>
      <c r="O72" s="37">
        <v>0</v>
      </c>
      <c r="P72" s="37">
        <v>0</v>
      </c>
      <c r="Q72" s="38">
        <f t="shared" si="14"/>
        <v>130.12</v>
      </c>
      <c r="R72" s="39">
        <f t="shared" si="15"/>
        <v>2813.7799999999997</v>
      </c>
      <c r="S72" s="31">
        <v>4216002459</v>
      </c>
    </row>
    <row r="73" spans="1:19" x14ac:dyDescent="0.25">
      <c r="A73" s="1"/>
      <c r="B73" s="27">
        <v>7</v>
      </c>
      <c r="C73" s="29" t="s">
        <v>28</v>
      </c>
      <c r="D73" s="27" t="s">
        <v>95</v>
      </c>
      <c r="E73" s="30" t="s">
        <v>108</v>
      </c>
      <c r="F73" s="31" t="s">
        <v>109</v>
      </c>
      <c r="G73" s="41">
        <v>39084</v>
      </c>
      <c r="H73" s="33">
        <v>80.86</v>
      </c>
      <c r="I73" s="34">
        <v>31</v>
      </c>
      <c r="J73" s="35">
        <f t="shared" si="11"/>
        <v>2506.66</v>
      </c>
      <c r="K73" s="35">
        <v>250</v>
      </c>
      <c r="L73" s="35">
        <f t="shared" si="16"/>
        <v>187.24</v>
      </c>
      <c r="M73" s="36">
        <f t="shared" si="12"/>
        <v>2943.8999999999996</v>
      </c>
      <c r="N73" s="37">
        <f t="shared" si="13"/>
        <v>130.12</v>
      </c>
      <c r="O73" s="37">
        <v>0</v>
      </c>
      <c r="P73" s="37">
        <v>0</v>
      </c>
      <c r="Q73" s="38">
        <f t="shared" si="14"/>
        <v>130.12</v>
      </c>
      <c r="R73" s="39">
        <f t="shared" si="15"/>
        <v>2813.7799999999997</v>
      </c>
      <c r="S73" s="31">
        <v>3216004486</v>
      </c>
    </row>
    <row r="74" spans="1:19" x14ac:dyDescent="0.25">
      <c r="A74" s="1"/>
      <c r="B74" s="27">
        <v>8</v>
      </c>
      <c r="C74" s="29" t="s">
        <v>28</v>
      </c>
      <c r="D74" s="27" t="s">
        <v>95</v>
      </c>
      <c r="E74" s="30" t="s">
        <v>110</v>
      </c>
      <c r="F74" s="31" t="s">
        <v>111</v>
      </c>
      <c r="G74" s="41">
        <v>37712</v>
      </c>
      <c r="H74" s="33">
        <v>80.86</v>
      </c>
      <c r="I74" s="34">
        <v>31</v>
      </c>
      <c r="J74" s="35">
        <f t="shared" si="11"/>
        <v>2506.66</v>
      </c>
      <c r="K74" s="35">
        <v>250</v>
      </c>
      <c r="L74" s="35">
        <f t="shared" si="16"/>
        <v>187.24</v>
      </c>
      <c r="M74" s="36">
        <f t="shared" si="12"/>
        <v>2943.8999999999996</v>
      </c>
      <c r="N74" s="37">
        <f t="shared" si="13"/>
        <v>130.12</v>
      </c>
      <c r="O74" s="37"/>
      <c r="P74" s="37"/>
      <c r="Q74" s="38">
        <f t="shared" si="14"/>
        <v>130.12</v>
      </c>
      <c r="R74" s="39">
        <f t="shared" si="15"/>
        <v>2813.7799999999997</v>
      </c>
      <c r="S74" s="31">
        <v>3216001443</v>
      </c>
    </row>
    <row r="75" spans="1:19" x14ac:dyDescent="0.25">
      <c r="A75" s="61">
        <v>58</v>
      </c>
      <c r="B75" s="27">
        <v>9</v>
      </c>
      <c r="C75" s="29" t="s">
        <v>28</v>
      </c>
      <c r="D75" s="29" t="s">
        <v>95</v>
      </c>
      <c r="E75" s="62" t="s">
        <v>112</v>
      </c>
      <c r="F75" s="62" t="s">
        <v>113</v>
      </c>
      <c r="G75" s="63">
        <v>42887</v>
      </c>
      <c r="H75" s="64">
        <v>80.86</v>
      </c>
      <c r="I75" s="34">
        <v>31</v>
      </c>
      <c r="J75" s="65">
        <f t="shared" si="11"/>
        <v>2506.66</v>
      </c>
      <c r="K75" s="66">
        <v>250</v>
      </c>
      <c r="L75" s="35">
        <f t="shared" si="16"/>
        <v>187.24</v>
      </c>
      <c r="M75" s="36">
        <f t="shared" si="12"/>
        <v>2943.8999999999996</v>
      </c>
      <c r="N75" s="67">
        <f t="shared" si="13"/>
        <v>130.12</v>
      </c>
      <c r="O75" s="37">
        <v>0</v>
      </c>
      <c r="P75" s="37">
        <v>0</v>
      </c>
      <c r="Q75" s="38">
        <f t="shared" si="14"/>
        <v>130.12</v>
      </c>
      <c r="R75" s="39">
        <f t="shared" si="15"/>
        <v>2813.7799999999997</v>
      </c>
      <c r="S75" s="68">
        <v>3287036524</v>
      </c>
    </row>
    <row r="76" spans="1:19" x14ac:dyDescent="0.25">
      <c r="A76" s="1"/>
      <c r="B76" s="27">
        <v>10</v>
      </c>
      <c r="C76" s="29" t="s">
        <v>28</v>
      </c>
      <c r="D76" s="27" t="s">
        <v>95</v>
      </c>
      <c r="E76" s="30" t="s">
        <v>114</v>
      </c>
      <c r="F76" s="31" t="s">
        <v>115</v>
      </c>
      <c r="G76" s="41">
        <v>42370</v>
      </c>
      <c r="H76" s="33">
        <v>80.86</v>
      </c>
      <c r="I76" s="34">
        <v>31</v>
      </c>
      <c r="J76" s="35">
        <f t="shared" si="11"/>
        <v>2506.66</v>
      </c>
      <c r="K76" s="35">
        <v>250</v>
      </c>
      <c r="L76" s="35">
        <f t="shared" si="16"/>
        <v>187.24</v>
      </c>
      <c r="M76" s="36">
        <f t="shared" si="12"/>
        <v>2943.8999999999996</v>
      </c>
      <c r="N76" s="37">
        <f t="shared" si="13"/>
        <v>130.12</v>
      </c>
      <c r="O76" s="37">
        <v>0</v>
      </c>
      <c r="P76" s="37">
        <v>0</v>
      </c>
      <c r="Q76" s="38">
        <f t="shared" si="14"/>
        <v>130.12</v>
      </c>
      <c r="R76" s="39">
        <f t="shared" si="15"/>
        <v>2813.7799999999997</v>
      </c>
      <c r="S76" s="31">
        <v>3153050750</v>
      </c>
    </row>
    <row r="77" spans="1:19" x14ac:dyDescent="0.25">
      <c r="A77" s="1"/>
      <c r="B77" s="1"/>
      <c r="C77" s="53"/>
      <c r="D77" s="53"/>
      <c r="E77" s="53"/>
      <c r="F77" s="45" t="s">
        <v>79</v>
      </c>
      <c r="G77" s="46"/>
      <c r="H77" s="46"/>
      <c r="I77" s="47"/>
      <c r="J77" s="48">
        <f>SUM(J67:J76)</f>
        <v>25066.6</v>
      </c>
      <c r="K77" s="48">
        <f>SUM(K67:K76)</f>
        <v>2500</v>
      </c>
      <c r="L77" s="48">
        <f>SUM(L60:L76)</f>
        <v>1872.4</v>
      </c>
      <c r="M77" s="69">
        <f t="shared" ref="M77:R77" si="17">SUM(M67:M76)</f>
        <v>29439</v>
      </c>
      <c r="N77" s="48">
        <f t="shared" si="17"/>
        <v>1301.1999999999998</v>
      </c>
      <c r="O77" s="48">
        <f t="shared" si="17"/>
        <v>0</v>
      </c>
      <c r="P77" s="48">
        <f t="shared" si="17"/>
        <v>0</v>
      </c>
      <c r="Q77" s="48">
        <f t="shared" si="17"/>
        <v>1301.1999999999998</v>
      </c>
      <c r="R77" s="70">
        <f t="shared" si="17"/>
        <v>28137.799999999992</v>
      </c>
      <c r="S77" s="55"/>
    </row>
    <row r="78" spans="1:19" x14ac:dyDescent="0.25">
      <c r="A78" s="1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2"/>
    </row>
    <row r="79" spans="1:19" x14ac:dyDescent="0.25">
      <c r="A79" s="1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2"/>
    </row>
    <row r="80" spans="1:19" x14ac:dyDescent="0.25">
      <c r="A80" s="1"/>
      <c r="B80" s="71" t="s">
        <v>116</v>
      </c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</row>
    <row r="81" spans="1:19" x14ac:dyDescent="0.25">
      <c r="A81" s="1"/>
      <c r="B81" s="15" t="s">
        <v>81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</row>
    <row r="82" spans="1:19" x14ac:dyDescent="0.25">
      <c r="A82" s="1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</row>
    <row r="83" spans="1:19" x14ac:dyDescent="0.25">
      <c r="A83" s="1"/>
      <c r="B83" s="17" t="s">
        <v>7</v>
      </c>
      <c r="C83" s="17" t="s">
        <v>8</v>
      </c>
      <c r="D83" s="17" t="s">
        <v>9</v>
      </c>
      <c r="E83" s="17" t="s">
        <v>10</v>
      </c>
      <c r="F83" s="17" t="s">
        <v>11</v>
      </c>
      <c r="G83" s="17" t="s">
        <v>12</v>
      </c>
      <c r="H83" s="17" t="s">
        <v>13</v>
      </c>
      <c r="I83" s="19" t="s">
        <v>14</v>
      </c>
      <c r="J83" s="20" t="s">
        <v>15</v>
      </c>
      <c r="K83" s="20" t="s">
        <v>16</v>
      </c>
      <c r="L83" s="20" t="s">
        <v>16</v>
      </c>
      <c r="M83" s="21" t="s">
        <v>17</v>
      </c>
      <c r="N83" s="22" t="s">
        <v>18</v>
      </c>
      <c r="O83" s="23"/>
      <c r="P83" s="23"/>
      <c r="Q83" s="24" t="s">
        <v>19</v>
      </c>
      <c r="R83" s="25" t="s">
        <v>20</v>
      </c>
      <c r="S83" s="17" t="s">
        <v>21</v>
      </c>
    </row>
    <row r="84" spans="1:19" x14ac:dyDescent="0.25">
      <c r="A84" s="1"/>
      <c r="B84" s="17"/>
      <c r="C84" s="17"/>
      <c r="D84" s="17"/>
      <c r="E84" s="17"/>
      <c r="F84" s="17"/>
      <c r="G84" s="17"/>
      <c r="H84" s="17"/>
      <c r="I84" s="19"/>
      <c r="J84" s="20"/>
      <c r="K84" s="20"/>
      <c r="L84" s="20"/>
      <c r="M84" s="21"/>
      <c r="N84" s="26">
        <v>201</v>
      </c>
      <c r="O84" s="26">
        <v>211</v>
      </c>
      <c r="P84" s="26">
        <v>120</v>
      </c>
      <c r="Q84" s="24"/>
      <c r="R84" s="25"/>
      <c r="S84" s="17"/>
    </row>
    <row r="85" spans="1:19" ht="45" x14ac:dyDescent="0.25">
      <c r="A85" s="1"/>
      <c r="B85" s="17"/>
      <c r="C85" s="17"/>
      <c r="D85" s="17"/>
      <c r="E85" s="17"/>
      <c r="F85" s="17"/>
      <c r="G85" s="17"/>
      <c r="H85" s="17"/>
      <c r="I85" s="19"/>
      <c r="J85" s="18" t="s">
        <v>22</v>
      </c>
      <c r="K85" s="18" t="s">
        <v>23</v>
      </c>
      <c r="L85" s="18" t="s">
        <v>24</v>
      </c>
      <c r="M85" s="21"/>
      <c r="N85" s="18" t="s">
        <v>25</v>
      </c>
      <c r="O85" s="18" t="s">
        <v>26</v>
      </c>
      <c r="P85" s="18" t="s">
        <v>27</v>
      </c>
      <c r="Q85" s="24"/>
      <c r="R85" s="25"/>
      <c r="S85" s="17"/>
    </row>
    <row r="86" spans="1:19" x14ac:dyDescent="0.25">
      <c r="A86" s="1"/>
      <c r="B86" s="27">
        <v>1</v>
      </c>
      <c r="C86" s="29" t="s">
        <v>28</v>
      </c>
      <c r="D86" s="27" t="s">
        <v>117</v>
      </c>
      <c r="E86" s="30" t="s">
        <v>118</v>
      </c>
      <c r="F86" s="31" t="s">
        <v>119</v>
      </c>
      <c r="G86" s="41">
        <v>37258</v>
      </c>
      <c r="H86" s="33">
        <v>80.86</v>
      </c>
      <c r="I86" s="34">
        <v>31</v>
      </c>
      <c r="J86" s="35">
        <f t="shared" ref="J86:J101" si="18">H86*I86</f>
        <v>2506.66</v>
      </c>
      <c r="K86" s="35">
        <v>250</v>
      </c>
      <c r="L86" s="35">
        <f t="shared" ref="L86:L101" si="19">6.04*I86</f>
        <v>187.24</v>
      </c>
      <c r="M86" s="36">
        <f t="shared" ref="M86:M101" si="20">SUM(J86:L86)</f>
        <v>2943.8999999999996</v>
      </c>
      <c r="N86" s="37">
        <f t="shared" ref="N86:N101" si="21">ROUND((J86+L86)*4.83%,2)</f>
        <v>130.12</v>
      </c>
      <c r="O86" s="37">
        <v>0</v>
      </c>
      <c r="P86" s="37">
        <v>0</v>
      </c>
      <c r="Q86" s="38">
        <f t="shared" ref="Q86:Q101" si="22">SUM(N86:P86)</f>
        <v>130.12</v>
      </c>
      <c r="R86" s="39">
        <f t="shared" ref="R86:R101" si="23">+M86-Q86</f>
        <v>2813.7799999999997</v>
      </c>
      <c r="S86" s="31">
        <v>3216001631</v>
      </c>
    </row>
    <row r="87" spans="1:19" x14ac:dyDescent="0.25">
      <c r="A87" s="1"/>
      <c r="B87" s="27">
        <v>2</v>
      </c>
      <c r="C87" s="29" t="s">
        <v>28</v>
      </c>
      <c r="D87" s="27" t="s">
        <v>117</v>
      </c>
      <c r="E87" s="30" t="s">
        <v>120</v>
      </c>
      <c r="F87" s="31" t="s">
        <v>121</v>
      </c>
      <c r="G87" s="41">
        <v>39084</v>
      </c>
      <c r="H87" s="33">
        <v>80.86</v>
      </c>
      <c r="I87" s="34">
        <v>31</v>
      </c>
      <c r="J87" s="35">
        <f t="shared" si="18"/>
        <v>2506.66</v>
      </c>
      <c r="K87" s="35">
        <v>250</v>
      </c>
      <c r="L87" s="35">
        <f t="shared" si="19"/>
        <v>187.24</v>
      </c>
      <c r="M87" s="36">
        <f t="shared" si="20"/>
        <v>2943.8999999999996</v>
      </c>
      <c r="N87" s="37">
        <f t="shared" si="21"/>
        <v>130.12</v>
      </c>
      <c r="O87" s="37">
        <v>0</v>
      </c>
      <c r="P87" s="37">
        <v>0</v>
      </c>
      <c r="Q87" s="38">
        <f t="shared" si="22"/>
        <v>130.12</v>
      </c>
      <c r="R87" s="39">
        <f t="shared" si="23"/>
        <v>2813.7799999999997</v>
      </c>
      <c r="S87" s="31">
        <v>3216003318</v>
      </c>
    </row>
    <row r="88" spans="1:19" x14ac:dyDescent="0.25">
      <c r="A88" s="1"/>
      <c r="B88" s="27">
        <v>3</v>
      </c>
      <c r="C88" s="29" t="s">
        <v>28</v>
      </c>
      <c r="D88" s="27" t="s">
        <v>117</v>
      </c>
      <c r="E88" s="30" t="s">
        <v>122</v>
      </c>
      <c r="F88" s="31" t="s">
        <v>123</v>
      </c>
      <c r="G88" s="41">
        <v>37258</v>
      </c>
      <c r="H88" s="33">
        <v>80.86</v>
      </c>
      <c r="I88" s="34">
        <v>31</v>
      </c>
      <c r="J88" s="35">
        <f t="shared" si="18"/>
        <v>2506.66</v>
      </c>
      <c r="K88" s="35">
        <v>250</v>
      </c>
      <c r="L88" s="35">
        <f t="shared" si="19"/>
        <v>187.24</v>
      </c>
      <c r="M88" s="36">
        <f t="shared" si="20"/>
        <v>2943.8999999999996</v>
      </c>
      <c r="N88" s="37">
        <f t="shared" si="21"/>
        <v>130.12</v>
      </c>
      <c r="O88" s="37">
        <v>800</v>
      </c>
      <c r="P88" s="37">
        <v>0</v>
      </c>
      <c r="Q88" s="38">
        <f t="shared" si="22"/>
        <v>930.12</v>
      </c>
      <c r="R88" s="39">
        <f t="shared" si="23"/>
        <v>2013.7799999999997</v>
      </c>
      <c r="S88" s="31">
        <v>3216001700</v>
      </c>
    </row>
    <row r="89" spans="1:19" x14ac:dyDescent="0.25">
      <c r="A89" s="1"/>
      <c r="B89" s="27">
        <v>4</v>
      </c>
      <c r="C89" s="29" t="s">
        <v>28</v>
      </c>
      <c r="D89" s="27" t="s">
        <v>117</v>
      </c>
      <c r="E89" s="30" t="s">
        <v>124</v>
      </c>
      <c r="F89" s="31" t="s">
        <v>125</v>
      </c>
      <c r="G89" s="41">
        <v>38719</v>
      </c>
      <c r="H89" s="33">
        <v>80.86</v>
      </c>
      <c r="I89" s="34">
        <v>31</v>
      </c>
      <c r="J89" s="35">
        <f t="shared" si="18"/>
        <v>2506.66</v>
      </c>
      <c r="K89" s="35">
        <v>250</v>
      </c>
      <c r="L89" s="35">
        <f t="shared" si="19"/>
        <v>187.24</v>
      </c>
      <c r="M89" s="36">
        <f t="shared" si="20"/>
        <v>2943.8999999999996</v>
      </c>
      <c r="N89" s="37">
        <f t="shared" si="21"/>
        <v>130.12</v>
      </c>
      <c r="O89" s="37">
        <v>0</v>
      </c>
      <c r="P89" s="37">
        <v>0</v>
      </c>
      <c r="Q89" s="38">
        <f t="shared" si="22"/>
        <v>130.12</v>
      </c>
      <c r="R89" s="39">
        <f t="shared" si="23"/>
        <v>2813.7799999999997</v>
      </c>
      <c r="S89" s="31">
        <v>3234009071</v>
      </c>
    </row>
    <row r="90" spans="1:19" x14ac:dyDescent="0.25">
      <c r="A90" s="1"/>
      <c r="B90" s="27">
        <v>5</v>
      </c>
      <c r="C90" s="29" t="s">
        <v>28</v>
      </c>
      <c r="D90" s="27" t="s">
        <v>117</v>
      </c>
      <c r="E90" s="30" t="s">
        <v>126</v>
      </c>
      <c r="F90" s="31" t="s">
        <v>127</v>
      </c>
      <c r="G90" s="41">
        <v>37834</v>
      </c>
      <c r="H90" s="33">
        <v>80.86</v>
      </c>
      <c r="I90" s="34">
        <v>31</v>
      </c>
      <c r="J90" s="35">
        <f t="shared" si="18"/>
        <v>2506.66</v>
      </c>
      <c r="K90" s="35">
        <v>250</v>
      </c>
      <c r="L90" s="35">
        <f t="shared" si="19"/>
        <v>187.24</v>
      </c>
      <c r="M90" s="36">
        <f t="shared" si="20"/>
        <v>2943.8999999999996</v>
      </c>
      <c r="N90" s="37">
        <f t="shared" si="21"/>
        <v>130.12</v>
      </c>
      <c r="O90" s="37">
        <v>0</v>
      </c>
      <c r="P90" s="37">
        <v>0</v>
      </c>
      <c r="Q90" s="38">
        <f t="shared" si="22"/>
        <v>130.12</v>
      </c>
      <c r="R90" s="39">
        <f t="shared" si="23"/>
        <v>2813.7799999999997</v>
      </c>
      <c r="S90" s="31">
        <v>3216001801</v>
      </c>
    </row>
    <row r="91" spans="1:19" x14ac:dyDescent="0.25">
      <c r="A91" s="1"/>
      <c r="B91" s="27">
        <v>6</v>
      </c>
      <c r="C91" s="29" t="s">
        <v>28</v>
      </c>
      <c r="D91" s="27" t="s">
        <v>117</v>
      </c>
      <c r="E91" s="30" t="s">
        <v>128</v>
      </c>
      <c r="F91" s="31" t="s">
        <v>129</v>
      </c>
      <c r="G91" s="41">
        <v>37258</v>
      </c>
      <c r="H91" s="33">
        <v>80.86</v>
      </c>
      <c r="I91" s="34">
        <v>31</v>
      </c>
      <c r="J91" s="35">
        <f t="shared" si="18"/>
        <v>2506.66</v>
      </c>
      <c r="K91" s="35">
        <v>250</v>
      </c>
      <c r="L91" s="35">
        <f t="shared" si="19"/>
        <v>187.24</v>
      </c>
      <c r="M91" s="36">
        <f t="shared" si="20"/>
        <v>2943.8999999999996</v>
      </c>
      <c r="N91" s="37">
        <f t="shared" si="21"/>
        <v>130.12</v>
      </c>
      <c r="O91" s="37">
        <v>0</v>
      </c>
      <c r="P91" s="37">
        <v>0</v>
      </c>
      <c r="Q91" s="38">
        <f t="shared" si="22"/>
        <v>130.12</v>
      </c>
      <c r="R91" s="39">
        <f t="shared" si="23"/>
        <v>2813.7799999999997</v>
      </c>
      <c r="S91" s="31">
        <v>4216002514</v>
      </c>
    </row>
    <row r="92" spans="1:19" x14ac:dyDescent="0.25">
      <c r="A92" s="1"/>
      <c r="B92" s="27">
        <v>7</v>
      </c>
      <c r="C92" s="29" t="s">
        <v>28</v>
      </c>
      <c r="D92" s="27" t="s">
        <v>117</v>
      </c>
      <c r="E92" s="30" t="s">
        <v>130</v>
      </c>
      <c r="F92" s="31" t="s">
        <v>131</v>
      </c>
      <c r="G92" s="41">
        <v>39204</v>
      </c>
      <c r="H92" s="33">
        <v>80.86</v>
      </c>
      <c r="I92" s="34">
        <v>31</v>
      </c>
      <c r="J92" s="35">
        <f t="shared" si="18"/>
        <v>2506.66</v>
      </c>
      <c r="K92" s="35">
        <v>250</v>
      </c>
      <c r="L92" s="35">
        <f t="shared" si="19"/>
        <v>187.24</v>
      </c>
      <c r="M92" s="36">
        <f t="shared" si="20"/>
        <v>2943.8999999999996</v>
      </c>
      <c r="N92" s="37">
        <f t="shared" si="21"/>
        <v>130.12</v>
      </c>
      <c r="O92" s="37">
        <v>0</v>
      </c>
      <c r="P92" s="37">
        <v>0</v>
      </c>
      <c r="Q92" s="38">
        <f t="shared" si="22"/>
        <v>130.12</v>
      </c>
      <c r="R92" s="39">
        <f t="shared" si="23"/>
        <v>2813.7799999999997</v>
      </c>
      <c r="S92" s="31">
        <v>3164031580</v>
      </c>
    </row>
    <row r="93" spans="1:19" x14ac:dyDescent="0.25">
      <c r="A93" s="1"/>
      <c r="B93" s="27">
        <v>8</v>
      </c>
      <c r="C93" s="29" t="s">
        <v>28</v>
      </c>
      <c r="D93" s="27" t="s">
        <v>117</v>
      </c>
      <c r="E93" s="30" t="s">
        <v>132</v>
      </c>
      <c r="F93" s="31" t="s">
        <v>133</v>
      </c>
      <c r="G93" s="41">
        <v>39218</v>
      </c>
      <c r="H93" s="33">
        <v>80.86</v>
      </c>
      <c r="I93" s="34">
        <v>31</v>
      </c>
      <c r="J93" s="35">
        <f t="shared" si="18"/>
        <v>2506.66</v>
      </c>
      <c r="K93" s="35">
        <v>250</v>
      </c>
      <c r="L93" s="35">
        <f t="shared" si="19"/>
        <v>187.24</v>
      </c>
      <c r="M93" s="36">
        <f t="shared" si="20"/>
        <v>2943.8999999999996</v>
      </c>
      <c r="N93" s="37">
        <f t="shared" si="21"/>
        <v>130.12</v>
      </c>
      <c r="O93" s="37">
        <v>0</v>
      </c>
      <c r="P93" s="37">
        <v>0</v>
      </c>
      <c r="Q93" s="38">
        <f t="shared" si="22"/>
        <v>130.12</v>
      </c>
      <c r="R93" s="39">
        <f t="shared" si="23"/>
        <v>2813.7799999999997</v>
      </c>
      <c r="S93" s="31">
        <v>4216002528</v>
      </c>
    </row>
    <row r="94" spans="1:19" x14ac:dyDescent="0.25">
      <c r="A94" s="1"/>
      <c r="B94" s="27">
        <v>9</v>
      </c>
      <c r="C94" s="29" t="s">
        <v>28</v>
      </c>
      <c r="D94" s="27" t="s">
        <v>117</v>
      </c>
      <c r="E94" s="30" t="s">
        <v>134</v>
      </c>
      <c r="F94" s="31" t="s">
        <v>135</v>
      </c>
      <c r="G94" s="41">
        <v>39608</v>
      </c>
      <c r="H94" s="33">
        <v>80.86</v>
      </c>
      <c r="I94" s="34">
        <v>31</v>
      </c>
      <c r="J94" s="35">
        <f t="shared" si="18"/>
        <v>2506.66</v>
      </c>
      <c r="K94" s="35">
        <v>250</v>
      </c>
      <c r="L94" s="35">
        <f t="shared" si="19"/>
        <v>187.24</v>
      </c>
      <c r="M94" s="36">
        <f t="shared" si="20"/>
        <v>2943.8999999999996</v>
      </c>
      <c r="N94" s="37">
        <f t="shared" si="21"/>
        <v>130.12</v>
      </c>
      <c r="O94" s="37">
        <v>0</v>
      </c>
      <c r="P94" s="37">
        <v>0</v>
      </c>
      <c r="Q94" s="38">
        <f t="shared" si="22"/>
        <v>130.12</v>
      </c>
      <c r="R94" s="39">
        <f t="shared" si="23"/>
        <v>2813.7799999999997</v>
      </c>
      <c r="S94" s="31">
        <v>3164034252</v>
      </c>
    </row>
    <row r="95" spans="1:19" x14ac:dyDescent="0.25">
      <c r="A95" s="1"/>
      <c r="B95" s="27">
        <v>10</v>
      </c>
      <c r="C95" s="29" t="s">
        <v>28</v>
      </c>
      <c r="D95" s="27" t="s">
        <v>117</v>
      </c>
      <c r="E95" s="30" t="s">
        <v>136</v>
      </c>
      <c r="F95" s="31" t="s">
        <v>137</v>
      </c>
      <c r="G95" s="41">
        <v>40180</v>
      </c>
      <c r="H95" s="33">
        <v>80.86</v>
      </c>
      <c r="I95" s="34">
        <v>31</v>
      </c>
      <c r="J95" s="35">
        <f t="shared" si="18"/>
        <v>2506.66</v>
      </c>
      <c r="K95" s="35">
        <v>250</v>
      </c>
      <c r="L95" s="35">
        <f t="shared" si="19"/>
        <v>187.24</v>
      </c>
      <c r="M95" s="36">
        <f t="shared" si="20"/>
        <v>2943.8999999999996</v>
      </c>
      <c r="N95" s="37">
        <f t="shared" si="21"/>
        <v>130.12</v>
      </c>
      <c r="O95" s="37">
        <v>0</v>
      </c>
      <c r="P95" s="37">
        <v>0</v>
      </c>
      <c r="Q95" s="38">
        <f t="shared" si="22"/>
        <v>130.12</v>
      </c>
      <c r="R95" s="39">
        <f t="shared" si="23"/>
        <v>2813.7799999999997</v>
      </c>
      <c r="S95" s="42">
        <v>3216001645</v>
      </c>
    </row>
    <row r="96" spans="1:19" x14ac:dyDescent="0.25">
      <c r="A96" s="5"/>
      <c r="B96" s="27">
        <v>11</v>
      </c>
      <c r="C96" s="29" t="s">
        <v>28</v>
      </c>
      <c r="D96" s="27" t="s">
        <v>117</v>
      </c>
      <c r="E96" s="30" t="s">
        <v>138</v>
      </c>
      <c r="F96" s="31" t="s">
        <v>139</v>
      </c>
      <c r="G96" s="41">
        <v>39084</v>
      </c>
      <c r="H96" s="33">
        <v>80.86</v>
      </c>
      <c r="I96" s="34">
        <v>31</v>
      </c>
      <c r="J96" s="35">
        <f t="shared" si="18"/>
        <v>2506.66</v>
      </c>
      <c r="K96" s="35">
        <v>250</v>
      </c>
      <c r="L96" s="35">
        <f t="shared" si="19"/>
        <v>187.24</v>
      </c>
      <c r="M96" s="36">
        <f t="shared" si="20"/>
        <v>2943.8999999999996</v>
      </c>
      <c r="N96" s="37">
        <f t="shared" si="21"/>
        <v>130.12</v>
      </c>
      <c r="O96" s="37">
        <v>0</v>
      </c>
      <c r="P96" s="37"/>
      <c r="Q96" s="38">
        <f t="shared" si="22"/>
        <v>130.12</v>
      </c>
      <c r="R96" s="39">
        <f t="shared" si="23"/>
        <v>2813.7799999999997</v>
      </c>
      <c r="S96" s="31">
        <v>3216004490</v>
      </c>
    </row>
    <row r="97" spans="1:19" x14ac:dyDescent="0.25">
      <c r="A97" s="5"/>
      <c r="B97" s="27">
        <v>12</v>
      </c>
      <c r="C97" s="29" t="s">
        <v>28</v>
      </c>
      <c r="D97" s="27" t="s">
        <v>117</v>
      </c>
      <c r="E97" s="30" t="s">
        <v>140</v>
      </c>
      <c r="F97" s="31" t="s">
        <v>141</v>
      </c>
      <c r="G97" s="41">
        <v>39084</v>
      </c>
      <c r="H97" s="33">
        <v>80.86</v>
      </c>
      <c r="I97" s="34">
        <v>31</v>
      </c>
      <c r="J97" s="35">
        <f t="shared" si="18"/>
        <v>2506.66</v>
      </c>
      <c r="K97" s="35">
        <v>250</v>
      </c>
      <c r="L97" s="35">
        <f t="shared" si="19"/>
        <v>187.24</v>
      </c>
      <c r="M97" s="36">
        <f t="shared" si="20"/>
        <v>2943.8999999999996</v>
      </c>
      <c r="N97" s="37">
        <f t="shared" si="21"/>
        <v>130.12</v>
      </c>
      <c r="O97" s="37">
        <v>0</v>
      </c>
      <c r="P97" s="37"/>
      <c r="Q97" s="38">
        <f t="shared" si="22"/>
        <v>130.12</v>
      </c>
      <c r="R97" s="39">
        <f t="shared" si="23"/>
        <v>2813.7799999999997</v>
      </c>
      <c r="S97" s="31">
        <v>3216004353</v>
      </c>
    </row>
    <row r="98" spans="1:19" x14ac:dyDescent="0.25">
      <c r="A98" s="5"/>
      <c r="B98" s="27">
        <v>13</v>
      </c>
      <c r="C98" s="29" t="s">
        <v>28</v>
      </c>
      <c r="D98" s="27" t="s">
        <v>117</v>
      </c>
      <c r="E98" s="30" t="s">
        <v>142</v>
      </c>
      <c r="F98" s="31" t="s">
        <v>143</v>
      </c>
      <c r="G98" s="41">
        <v>41306</v>
      </c>
      <c r="H98" s="33">
        <v>80.86</v>
      </c>
      <c r="I98" s="34">
        <v>31</v>
      </c>
      <c r="J98" s="35">
        <f t="shared" si="18"/>
        <v>2506.66</v>
      </c>
      <c r="K98" s="35">
        <v>250</v>
      </c>
      <c r="L98" s="35">
        <f t="shared" si="19"/>
        <v>187.24</v>
      </c>
      <c r="M98" s="36">
        <f t="shared" si="20"/>
        <v>2943.8999999999996</v>
      </c>
      <c r="N98" s="37">
        <f t="shared" si="21"/>
        <v>130.12</v>
      </c>
      <c r="O98" s="37">
        <v>0</v>
      </c>
      <c r="P98" s="37"/>
      <c r="Q98" s="38">
        <f t="shared" si="22"/>
        <v>130.12</v>
      </c>
      <c r="R98" s="39">
        <f t="shared" si="23"/>
        <v>2813.7799999999997</v>
      </c>
      <c r="S98" s="31">
        <v>3216001627</v>
      </c>
    </row>
    <row r="99" spans="1:19" x14ac:dyDescent="0.25">
      <c r="A99" s="5"/>
      <c r="B99" s="27">
        <v>14</v>
      </c>
      <c r="C99" s="29" t="s">
        <v>28</v>
      </c>
      <c r="D99" s="27" t="s">
        <v>117</v>
      </c>
      <c r="E99" s="30" t="s">
        <v>144</v>
      </c>
      <c r="F99" s="31" t="s">
        <v>145</v>
      </c>
      <c r="G99" s="41">
        <v>42736</v>
      </c>
      <c r="H99" s="33">
        <v>80.86</v>
      </c>
      <c r="I99" s="34">
        <v>31</v>
      </c>
      <c r="J99" s="35">
        <f t="shared" si="18"/>
        <v>2506.66</v>
      </c>
      <c r="K99" s="35">
        <v>250</v>
      </c>
      <c r="L99" s="35">
        <f t="shared" si="19"/>
        <v>187.24</v>
      </c>
      <c r="M99" s="36">
        <f t="shared" si="20"/>
        <v>2943.8999999999996</v>
      </c>
      <c r="N99" s="37">
        <f t="shared" si="21"/>
        <v>130.12</v>
      </c>
      <c r="O99" s="37">
        <v>0</v>
      </c>
      <c r="P99" s="37"/>
      <c r="Q99" s="38">
        <f t="shared" si="22"/>
        <v>130.12</v>
      </c>
      <c r="R99" s="39">
        <f t="shared" si="23"/>
        <v>2813.7799999999997</v>
      </c>
      <c r="S99" s="27">
        <v>3164003073</v>
      </c>
    </row>
    <row r="100" spans="1:19" x14ac:dyDescent="0.25">
      <c r="A100" s="5"/>
      <c r="B100" s="27">
        <v>15</v>
      </c>
      <c r="C100" s="29" t="s">
        <v>28</v>
      </c>
      <c r="D100" s="27" t="s">
        <v>117</v>
      </c>
      <c r="E100" s="30" t="s">
        <v>146</v>
      </c>
      <c r="F100" s="31" t="s">
        <v>147</v>
      </c>
      <c r="G100" s="41">
        <v>41834</v>
      </c>
      <c r="H100" s="33">
        <v>80.86</v>
      </c>
      <c r="I100" s="34">
        <v>31</v>
      </c>
      <c r="J100" s="35">
        <f t="shared" si="18"/>
        <v>2506.66</v>
      </c>
      <c r="K100" s="35">
        <v>250</v>
      </c>
      <c r="L100" s="35">
        <f t="shared" si="19"/>
        <v>187.24</v>
      </c>
      <c r="M100" s="36">
        <f t="shared" si="20"/>
        <v>2943.8999999999996</v>
      </c>
      <c r="N100" s="37">
        <f t="shared" si="21"/>
        <v>130.12</v>
      </c>
      <c r="O100" s="37">
        <v>0</v>
      </c>
      <c r="P100" s="37"/>
      <c r="Q100" s="38">
        <f t="shared" si="22"/>
        <v>130.12</v>
      </c>
      <c r="R100" s="39">
        <f t="shared" si="23"/>
        <v>2813.7799999999997</v>
      </c>
      <c r="S100" s="31">
        <v>3247011971</v>
      </c>
    </row>
    <row r="101" spans="1:19" x14ac:dyDescent="0.25">
      <c r="A101" s="5"/>
      <c r="B101" s="27">
        <v>16</v>
      </c>
      <c r="C101" s="29" t="s">
        <v>28</v>
      </c>
      <c r="D101" s="27" t="s">
        <v>117</v>
      </c>
      <c r="E101" s="30" t="s">
        <v>148</v>
      </c>
      <c r="F101" s="31" t="s">
        <v>149</v>
      </c>
      <c r="G101" s="41">
        <v>42370</v>
      </c>
      <c r="H101" s="33">
        <v>80.86</v>
      </c>
      <c r="I101" s="34">
        <v>31</v>
      </c>
      <c r="J101" s="35">
        <f t="shared" si="18"/>
        <v>2506.66</v>
      </c>
      <c r="K101" s="35">
        <v>250</v>
      </c>
      <c r="L101" s="35">
        <f t="shared" si="19"/>
        <v>187.24</v>
      </c>
      <c r="M101" s="36">
        <f t="shared" si="20"/>
        <v>2943.8999999999996</v>
      </c>
      <c r="N101" s="37">
        <f t="shared" si="21"/>
        <v>130.12</v>
      </c>
      <c r="O101" s="37">
        <v>0</v>
      </c>
      <c r="P101" s="37"/>
      <c r="Q101" s="38">
        <f t="shared" si="22"/>
        <v>130.12</v>
      </c>
      <c r="R101" s="39">
        <f t="shared" si="23"/>
        <v>2813.7799999999997</v>
      </c>
      <c r="S101" s="31">
        <v>3229010497</v>
      </c>
    </row>
    <row r="102" spans="1:19" x14ac:dyDescent="0.25">
      <c r="A102" s="5"/>
      <c r="B102" s="1"/>
      <c r="C102" s="44"/>
      <c r="D102" s="44"/>
      <c r="E102" s="44"/>
      <c r="F102" s="45" t="s">
        <v>79</v>
      </c>
      <c r="G102" s="46"/>
      <c r="H102" s="46"/>
      <c r="I102" s="47"/>
      <c r="J102" s="48">
        <f>SUM(J86:J101)</f>
        <v>40106.559999999998</v>
      </c>
      <c r="K102" s="48">
        <f>SUM(K86:K101)</f>
        <v>4000</v>
      </c>
      <c r="L102" s="48">
        <f>SUM(L83:L101)</f>
        <v>2995.8399999999992</v>
      </c>
      <c r="M102" s="72">
        <f>SUM(M86:M101)</f>
        <v>47102.400000000009</v>
      </c>
      <c r="N102" s="48">
        <f>SUM(N86:N101)</f>
        <v>2081.9199999999992</v>
      </c>
      <c r="O102" s="48">
        <f t="shared" ref="O102:R102" si="24">SUM(O86:O101)</f>
        <v>800</v>
      </c>
      <c r="P102" s="48">
        <f t="shared" si="24"/>
        <v>0</v>
      </c>
      <c r="Q102" s="48">
        <f t="shared" si="24"/>
        <v>2881.9199999999987</v>
      </c>
      <c r="R102" s="70">
        <f t="shared" si="24"/>
        <v>44220.479999999989</v>
      </c>
      <c r="S102" s="55"/>
    </row>
    <row r="103" spans="1:19" x14ac:dyDescent="0.25">
      <c r="A103" s="5"/>
      <c r="B103" s="1"/>
      <c r="C103" s="44"/>
      <c r="D103" s="44"/>
      <c r="E103" s="44"/>
      <c r="F103" s="43"/>
      <c r="G103" s="43"/>
      <c r="H103" s="43"/>
      <c r="I103" s="43"/>
      <c r="J103" s="73"/>
      <c r="K103" s="73"/>
      <c r="L103" s="73"/>
      <c r="M103" s="73"/>
      <c r="N103" s="73"/>
      <c r="O103" s="73"/>
      <c r="P103" s="73"/>
      <c r="Q103" s="73"/>
      <c r="R103" s="73"/>
      <c r="S103" s="43"/>
    </row>
    <row r="104" spans="1:19" x14ac:dyDescent="0.25">
      <c r="A104" s="5"/>
      <c r="B104" s="1"/>
      <c r="C104" s="44"/>
      <c r="D104" s="44"/>
      <c r="E104" s="44"/>
      <c r="F104" s="43"/>
      <c r="G104" s="43"/>
      <c r="H104" s="43"/>
      <c r="I104" s="43"/>
      <c r="J104" s="73"/>
      <c r="K104" s="73"/>
      <c r="L104" s="73"/>
      <c r="M104" s="73"/>
      <c r="N104" s="73"/>
      <c r="O104" s="73"/>
      <c r="P104" s="73"/>
      <c r="Q104" s="73"/>
      <c r="R104" s="73"/>
      <c r="S104" s="43"/>
    </row>
    <row r="105" spans="1:19" x14ac:dyDescent="0.25">
      <c r="A105" s="44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</row>
    <row r="106" spans="1:19" x14ac:dyDescent="0.25">
      <c r="A106" s="44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</row>
    <row r="107" spans="1:19" x14ac:dyDescent="0.25">
      <c r="A107" s="44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</row>
    <row r="108" spans="1:19" x14ac:dyDescent="0.25">
      <c r="A108" s="44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</row>
    <row r="109" spans="1:19" x14ac:dyDescent="0.25">
      <c r="A109" s="44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</row>
    <row r="110" spans="1:19" x14ac:dyDescent="0.25">
      <c r="A110" s="44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</row>
    <row r="111" spans="1:19" x14ac:dyDescent="0.25">
      <c r="A111" s="44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</row>
    <row r="112" spans="1:19" x14ac:dyDescent="0.25">
      <c r="A112" s="44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</row>
    <row r="113" spans="1:19" x14ac:dyDescent="0.25">
      <c r="A113" s="44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</row>
    <row r="114" spans="1:19" x14ac:dyDescent="0.25">
      <c r="A114" s="44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</row>
    <row r="115" spans="1:19" x14ac:dyDescent="0.25">
      <c r="A115" s="44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</row>
    <row r="116" spans="1:19" x14ac:dyDescent="0.25">
      <c r="A116" s="44"/>
      <c r="B116" s="71" t="s">
        <v>150</v>
      </c>
      <c r="C116" s="71"/>
      <c r="D116" s="71"/>
      <c r="E116" s="71"/>
      <c r="F116" s="71"/>
      <c r="G116" s="71"/>
      <c r="H116" s="71"/>
      <c r="I116" s="71"/>
      <c r="J116" s="71"/>
      <c r="K116" s="71"/>
      <c r="L116" s="71"/>
      <c r="M116" s="71"/>
      <c r="N116" s="71"/>
      <c r="O116" s="71"/>
      <c r="P116" s="71"/>
      <c r="Q116" s="71"/>
      <c r="R116" s="71"/>
      <c r="S116" s="71"/>
    </row>
    <row r="117" spans="1:19" x14ac:dyDescent="0.25">
      <c r="A117" s="44"/>
      <c r="B117" s="15" t="s">
        <v>151</v>
      </c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</row>
    <row r="118" spans="1:19" x14ac:dyDescent="0.25">
      <c r="A118" s="44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</row>
    <row r="119" spans="1:19" x14ac:dyDescent="0.25">
      <c r="A119" s="5"/>
      <c r="B119" s="17" t="s">
        <v>7</v>
      </c>
      <c r="C119" s="17" t="s">
        <v>8</v>
      </c>
      <c r="D119" s="17" t="s">
        <v>9</v>
      </c>
      <c r="E119" s="17" t="s">
        <v>10</v>
      </c>
      <c r="F119" s="17" t="s">
        <v>11</v>
      </c>
      <c r="G119" s="17" t="s">
        <v>12</v>
      </c>
      <c r="H119" s="17" t="s">
        <v>13</v>
      </c>
      <c r="I119" s="19" t="s">
        <v>14</v>
      </c>
      <c r="J119" s="20" t="s">
        <v>15</v>
      </c>
      <c r="K119" s="20" t="s">
        <v>16</v>
      </c>
      <c r="L119" s="20" t="s">
        <v>16</v>
      </c>
      <c r="M119" s="21" t="s">
        <v>17</v>
      </c>
      <c r="N119" s="22" t="s">
        <v>18</v>
      </c>
      <c r="O119" s="23"/>
      <c r="P119" s="23"/>
      <c r="Q119" s="24" t="s">
        <v>19</v>
      </c>
      <c r="R119" s="25" t="s">
        <v>20</v>
      </c>
      <c r="S119" s="17" t="s">
        <v>21</v>
      </c>
    </row>
    <row r="120" spans="1:19" x14ac:dyDescent="0.25">
      <c r="A120" s="5"/>
      <c r="B120" s="17"/>
      <c r="C120" s="17"/>
      <c r="D120" s="17"/>
      <c r="E120" s="17"/>
      <c r="F120" s="17"/>
      <c r="G120" s="17"/>
      <c r="H120" s="17"/>
      <c r="I120" s="19"/>
      <c r="J120" s="20"/>
      <c r="K120" s="20"/>
      <c r="L120" s="20"/>
      <c r="M120" s="21"/>
      <c r="N120" s="26">
        <v>201</v>
      </c>
      <c r="O120" s="26">
        <v>211</v>
      </c>
      <c r="P120" s="26">
        <v>120</v>
      </c>
      <c r="Q120" s="24"/>
      <c r="R120" s="25"/>
      <c r="S120" s="17"/>
    </row>
    <row r="121" spans="1:19" ht="45" x14ac:dyDescent="0.25">
      <c r="A121" s="74"/>
      <c r="B121" s="17"/>
      <c r="C121" s="17"/>
      <c r="D121" s="17"/>
      <c r="E121" s="17"/>
      <c r="F121" s="17"/>
      <c r="G121" s="17"/>
      <c r="H121" s="17"/>
      <c r="I121" s="19"/>
      <c r="J121" s="18" t="s">
        <v>22</v>
      </c>
      <c r="K121" s="18" t="s">
        <v>23</v>
      </c>
      <c r="L121" s="18" t="s">
        <v>24</v>
      </c>
      <c r="M121" s="21"/>
      <c r="N121" s="18" t="s">
        <v>25</v>
      </c>
      <c r="O121" s="18" t="s">
        <v>26</v>
      </c>
      <c r="P121" s="18" t="s">
        <v>27</v>
      </c>
      <c r="Q121" s="24"/>
      <c r="R121" s="25"/>
      <c r="S121" s="17"/>
    </row>
    <row r="122" spans="1:19" x14ac:dyDescent="0.25">
      <c r="A122" s="75"/>
      <c r="B122" s="27">
        <v>1</v>
      </c>
      <c r="C122" s="29" t="s">
        <v>28</v>
      </c>
      <c r="D122" s="27" t="s">
        <v>152</v>
      </c>
      <c r="E122" s="30" t="s">
        <v>153</v>
      </c>
      <c r="F122" s="76" t="s">
        <v>154</v>
      </c>
      <c r="G122" s="41">
        <v>41687</v>
      </c>
      <c r="H122" s="33">
        <v>80.86</v>
      </c>
      <c r="I122" s="34">
        <v>31</v>
      </c>
      <c r="J122" s="35">
        <f t="shared" ref="J122:J141" si="25">H122*I122</f>
        <v>2506.66</v>
      </c>
      <c r="K122" s="35">
        <v>250</v>
      </c>
      <c r="L122" s="35">
        <f>6.04*I122</f>
        <v>187.24</v>
      </c>
      <c r="M122" s="36">
        <f t="shared" ref="M122:M141" si="26">SUM(J122:L122)</f>
        <v>2943.8999999999996</v>
      </c>
      <c r="N122" s="37">
        <f t="shared" ref="N122:N141" si="27">ROUND((J122+L122)*4.83%,2)</f>
        <v>130.12</v>
      </c>
      <c r="O122" s="37">
        <v>0</v>
      </c>
      <c r="P122" s="37"/>
      <c r="Q122" s="38">
        <f t="shared" ref="Q122:Q141" si="28">SUM(N122:P122)</f>
        <v>130.12</v>
      </c>
      <c r="R122" s="39">
        <f t="shared" ref="R122:R141" si="29">+M122-Q122</f>
        <v>2813.7799999999997</v>
      </c>
      <c r="S122" s="31">
        <v>3216001659</v>
      </c>
    </row>
    <row r="123" spans="1:19" x14ac:dyDescent="0.25">
      <c r="A123" s="1"/>
      <c r="B123" s="27">
        <v>2</v>
      </c>
      <c r="C123" s="29" t="s">
        <v>28</v>
      </c>
      <c r="D123" s="27" t="s">
        <v>152</v>
      </c>
      <c r="E123" s="30" t="s">
        <v>155</v>
      </c>
      <c r="F123" s="31" t="s">
        <v>156</v>
      </c>
      <c r="G123" s="41">
        <v>37258</v>
      </c>
      <c r="H123" s="33">
        <v>80.86</v>
      </c>
      <c r="I123" s="34">
        <v>31</v>
      </c>
      <c r="J123" s="35">
        <f t="shared" si="25"/>
        <v>2506.66</v>
      </c>
      <c r="K123" s="35">
        <v>250</v>
      </c>
      <c r="L123" s="35">
        <f t="shared" ref="L123:L141" si="30">6.04*I123</f>
        <v>187.24</v>
      </c>
      <c r="M123" s="36">
        <f t="shared" si="26"/>
        <v>2943.8999999999996</v>
      </c>
      <c r="N123" s="37">
        <f t="shared" si="27"/>
        <v>130.12</v>
      </c>
      <c r="O123" s="37">
        <v>0</v>
      </c>
      <c r="P123" s="37">
        <v>0</v>
      </c>
      <c r="Q123" s="38">
        <f t="shared" si="28"/>
        <v>130.12</v>
      </c>
      <c r="R123" s="39">
        <f t="shared" si="29"/>
        <v>2813.7799999999997</v>
      </c>
      <c r="S123" s="31">
        <v>3216001457</v>
      </c>
    </row>
    <row r="124" spans="1:19" x14ac:dyDescent="0.25">
      <c r="A124" s="1"/>
      <c r="B124" s="27">
        <v>3</v>
      </c>
      <c r="C124" s="29" t="s">
        <v>28</v>
      </c>
      <c r="D124" s="27" t="s">
        <v>157</v>
      </c>
      <c r="E124" s="30" t="s">
        <v>158</v>
      </c>
      <c r="F124" s="31" t="s">
        <v>159</v>
      </c>
      <c r="G124" s="41">
        <v>37258</v>
      </c>
      <c r="H124" s="33">
        <v>80.86</v>
      </c>
      <c r="I124" s="34">
        <v>31</v>
      </c>
      <c r="J124" s="35">
        <f t="shared" si="25"/>
        <v>2506.66</v>
      </c>
      <c r="K124" s="35">
        <v>250</v>
      </c>
      <c r="L124" s="35">
        <f t="shared" si="30"/>
        <v>187.24</v>
      </c>
      <c r="M124" s="36">
        <f t="shared" si="26"/>
        <v>2943.8999999999996</v>
      </c>
      <c r="N124" s="37">
        <f t="shared" si="27"/>
        <v>130.12</v>
      </c>
      <c r="O124" s="37">
        <v>0</v>
      </c>
      <c r="P124" s="37">
        <v>0</v>
      </c>
      <c r="Q124" s="38">
        <f t="shared" si="28"/>
        <v>130.12</v>
      </c>
      <c r="R124" s="39">
        <f t="shared" si="29"/>
        <v>2813.7799999999997</v>
      </c>
      <c r="S124" s="31">
        <v>3216001695</v>
      </c>
    </row>
    <row r="125" spans="1:19" x14ac:dyDescent="0.25">
      <c r="A125" s="1"/>
      <c r="B125" s="27">
        <v>4</v>
      </c>
      <c r="C125" s="29" t="s">
        <v>28</v>
      </c>
      <c r="D125" s="27" t="s">
        <v>157</v>
      </c>
      <c r="E125" s="30" t="s">
        <v>160</v>
      </c>
      <c r="F125" s="31" t="s">
        <v>161</v>
      </c>
      <c r="G125" s="41">
        <v>42009</v>
      </c>
      <c r="H125" s="33">
        <v>80.86</v>
      </c>
      <c r="I125" s="34">
        <v>31</v>
      </c>
      <c r="J125" s="35">
        <f t="shared" si="25"/>
        <v>2506.66</v>
      </c>
      <c r="K125" s="35">
        <v>250</v>
      </c>
      <c r="L125" s="35">
        <f t="shared" si="30"/>
        <v>187.24</v>
      </c>
      <c r="M125" s="36">
        <f t="shared" si="26"/>
        <v>2943.8999999999996</v>
      </c>
      <c r="N125" s="37">
        <f t="shared" si="27"/>
        <v>130.12</v>
      </c>
      <c r="O125" s="37">
        <v>0</v>
      </c>
      <c r="P125" s="37">
        <v>0</v>
      </c>
      <c r="Q125" s="38">
        <f t="shared" si="28"/>
        <v>130.12</v>
      </c>
      <c r="R125" s="39">
        <f t="shared" si="29"/>
        <v>2813.7799999999997</v>
      </c>
      <c r="S125" s="31">
        <v>3216001920</v>
      </c>
    </row>
    <row r="126" spans="1:19" x14ac:dyDescent="0.25">
      <c r="A126" s="1"/>
      <c r="B126" s="27">
        <v>5</v>
      </c>
      <c r="C126" s="29" t="s">
        <v>28</v>
      </c>
      <c r="D126" s="27" t="s">
        <v>157</v>
      </c>
      <c r="E126" s="30" t="s">
        <v>162</v>
      </c>
      <c r="F126" s="31" t="s">
        <v>163</v>
      </c>
      <c r="G126" s="41">
        <v>41276</v>
      </c>
      <c r="H126" s="33">
        <v>80.86</v>
      </c>
      <c r="I126" s="34">
        <v>31</v>
      </c>
      <c r="J126" s="35">
        <f t="shared" si="25"/>
        <v>2506.66</v>
      </c>
      <c r="K126" s="35">
        <v>250</v>
      </c>
      <c r="L126" s="35">
        <f t="shared" si="30"/>
        <v>187.24</v>
      </c>
      <c r="M126" s="36">
        <f t="shared" si="26"/>
        <v>2943.8999999999996</v>
      </c>
      <c r="N126" s="37">
        <f t="shared" si="27"/>
        <v>130.12</v>
      </c>
      <c r="O126" s="37">
        <v>0</v>
      </c>
      <c r="P126" s="37">
        <v>0</v>
      </c>
      <c r="Q126" s="38">
        <f t="shared" si="28"/>
        <v>130.12</v>
      </c>
      <c r="R126" s="39">
        <f t="shared" si="29"/>
        <v>2813.7799999999997</v>
      </c>
      <c r="S126" s="31">
        <v>3216004468</v>
      </c>
    </row>
    <row r="127" spans="1:19" x14ac:dyDescent="0.25">
      <c r="A127" s="1"/>
      <c r="B127" s="27">
        <v>6</v>
      </c>
      <c r="C127" s="29" t="s">
        <v>28</v>
      </c>
      <c r="D127" s="27" t="s">
        <v>157</v>
      </c>
      <c r="E127" s="30" t="s">
        <v>164</v>
      </c>
      <c r="F127" s="31" t="s">
        <v>165</v>
      </c>
      <c r="G127" s="41">
        <v>39326</v>
      </c>
      <c r="H127" s="33">
        <v>80.86</v>
      </c>
      <c r="I127" s="34">
        <v>31</v>
      </c>
      <c r="J127" s="35">
        <f t="shared" si="25"/>
        <v>2506.66</v>
      </c>
      <c r="K127" s="35">
        <v>250</v>
      </c>
      <c r="L127" s="35">
        <f t="shared" si="30"/>
        <v>187.24</v>
      </c>
      <c r="M127" s="36">
        <f t="shared" si="26"/>
        <v>2943.8999999999996</v>
      </c>
      <c r="N127" s="37">
        <f t="shared" si="27"/>
        <v>130.12</v>
      </c>
      <c r="O127" s="37">
        <v>0</v>
      </c>
      <c r="P127" s="37">
        <v>0</v>
      </c>
      <c r="Q127" s="38">
        <f t="shared" si="28"/>
        <v>130.12</v>
      </c>
      <c r="R127" s="39">
        <f t="shared" si="29"/>
        <v>2813.7799999999997</v>
      </c>
      <c r="S127" s="31">
        <v>3164033390</v>
      </c>
    </row>
    <row r="128" spans="1:19" x14ac:dyDescent="0.25">
      <c r="A128" s="1"/>
      <c r="B128" s="27">
        <v>7</v>
      </c>
      <c r="C128" s="29" t="s">
        <v>28</v>
      </c>
      <c r="D128" s="27" t="s">
        <v>157</v>
      </c>
      <c r="E128" s="30" t="s">
        <v>166</v>
      </c>
      <c r="F128" s="31" t="s">
        <v>167</v>
      </c>
      <c r="G128" s="77">
        <v>37258</v>
      </c>
      <c r="H128" s="33">
        <v>80.86</v>
      </c>
      <c r="I128" s="34">
        <v>31</v>
      </c>
      <c r="J128" s="35">
        <f t="shared" si="25"/>
        <v>2506.66</v>
      </c>
      <c r="K128" s="35">
        <v>250</v>
      </c>
      <c r="L128" s="35">
        <f t="shared" si="30"/>
        <v>187.24</v>
      </c>
      <c r="M128" s="36">
        <f t="shared" si="26"/>
        <v>2943.8999999999996</v>
      </c>
      <c r="N128" s="37">
        <f t="shared" si="27"/>
        <v>130.12</v>
      </c>
      <c r="O128" s="37">
        <v>0</v>
      </c>
      <c r="P128" s="37">
        <v>0</v>
      </c>
      <c r="Q128" s="38">
        <f t="shared" si="28"/>
        <v>130.12</v>
      </c>
      <c r="R128" s="39">
        <f t="shared" si="29"/>
        <v>2813.7799999999997</v>
      </c>
      <c r="S128" s="31">
        <v>3216001728</v>
      </c>
    </row>
    <row r="129" spans="1:19" x14ac:dyDescent="0.25">
      <c r="A129" s="14"/>
      <c r="B129" s="27">
        <v>8</v>
      </c>
      <c r="C129" s="29" t="s">
        <v>28</v>
      </c>
      <c r="D129" s="27" t="s">
        <v>157</v>
      </c>
      <c r="E129" s="30" t="s">
        <v>168</v>
      </c>
      <c r="F129" s="31" t="s">
        <v>169</v>
      </c>
      <c r="G129" s="77">
        <v>38175</v>
      </c>
      <c r="H129" s="33">
        <v>80.86</v>
      </c>
      <c r="I129" s="34">
        <v>31</v>
      </c>
      <c r="J129" s="35">
        <f t="shared" si="25"/>
        <v>2506.66</v>
      </c>
      <c r="K129" s="35">
        <v>250</v>
      </c>
      <c r="L129" s="35">
        <f t="shared" si="30"/>
        <v>187.24</v>
      </c>
      <c r="M129" s="36">
        <f t="shared" si="26"/>
        <v>2943.8999999999996</v>
      </c>
      <c r="N129" s="37">
        <f t="shared" si="27"/>
        <v>130.12</v>
      </c>
      <c r="O129" s="37">
        <v>0</v>
      </c>
      <c r="P129" s="37">
        <v>0</v>
      </c>
      <c r="Q129" s="38">
        <f t="shared" si="28"/>
        <v>130.12</v>
      </c>
      <c r="R129" s="39">
        <f t="shared" si="29"/>
        <v>2813.7799999999997</v>
      </c>
      <c r="S129" s="31">
        <v>3216001916</v>
      </c>
    </row>
    <row r="130" spans="1:19" x14ac:dyDescent="0.25">
      <c r="A130" s="14"/>
      <c r="B130" s="27">
        <v>9</v>
      </c>
      <c r="C130" s="29" t="s">
        <v>28</v>
      </c>
      <c r="D130" s="27" t="s">
        <v>157</v>
      </c>
      <c r="E130" s="30" t="s">
        <v>170</v>
      </c>
      <c r="F130" s="31" t="s">
        <v>171</v>
      </c>
      <c r="G130" s="41">
        <v>37288</v>
      </c>
      <c r="H130" s="33">
        <v>80.86</v>
      </c>
      <c r="I130" s="34">
        <v>31</v>
      </c>
      <c r="J130" s="35">
        <f t="shared" si="25"/>
        <v>2506.66</v>
      </c>
      <c r="K130" s="35">
        <v>250</v>
      </c>
      <c r="L130" s="35">
        <f t="shared" si="30"/>
        <v>187.24</v>
      </c>
      <c r="M130" s="36">
        <f t="shared" si="26"/>
        <v>2943.8999999999996</v>
      </c>
      <c r="N130" s="37">
        <f t="shared" si="27"/>
        <v>130.12</v>
      </c>
      <c r="O130" s="37">
        <v>0</v>
      </c>
      <c r="P130" s="37">
        <v>0</v>
      </c>
      <c r="Q130" s="38">
        <f t="shared" si="28"/>
        <v>130.12</v>
      </c>
      <c r="R130" s="39">
        <f t="shared" si="29"/>
        <v>2813.7799999999997</v>
      </c>
      <c r="S130" s="31">
        <v>4216002596</v>
      </c>
    </row>
    <row r="131" spans="1:19" x14ac:dyDescent="0.25">
      <c r="A131" s="5"/>
      <c r="B131" s="27">
        <v>10</v>
      </c>
      <c r="C131" s="29" t="s">
        <v>28</v>
      </c>
      <c r="D131" s="27" t="s">
        <v>157</v>
      </c>
      <c r="E131" s="30" t="s">
        <v>172</v>
      </c>
      <c r="F131" s="31" t="s">
        <v>173</v>
      </c>
      <c r="G131" s="77">
        <v>38384</v>
      </c>
      <c r="H131" s="33">
        <v>80.86</v>
      </c>
      <c r="I131" s="34">
        <v>31</v>
      </c>
      <c r="J131" s="35">
        <f t="shared" si="25"/>
        <v>2506.66</v>
      </c>
      <c r="K131" s="35">
        <v>250</v>
      </c>
      <c r="L131" s="35">
        <f t="shared" si="30"/>
        <v>187.24</v>
      </c>
      <c r="M131" s="36">
        <f t="shared" si="26"/>
        <v>2943.8999999999996</v>
      </c>
      <c r="N131" s="37">
        <f t="shared" si="27"/>
        <v>130.12</v>
      </c>
      <c r="O131" s="37">
        <v>0</v>
      </c>
      <c r="P131" s="37">
        <v>0</v>
      </c>
      <c r="Q131" s="38">
        <f t="shared" si="28"/>
        <v>130.12</v>
      </c>
      <c r="R131" s="39">
        <f t="shared" si="29"/>
        <v>2813.7799999999997</v>
      </c>
      <c r="S131" s="31">
        <v>3216001865</v>
      </c>
    </row>
    <row r="132" spans="1:19" x14ac:dyDescent="0.25">
      <c r="A132" s="1"/>
      <c r="B132" s="27">
        <v>11</v>
      </c>
      <c r="C132" s="29" t="s">
        <v>28</v>
      </c>
      <c r="D132" s="27" t="s">
        <v>157</v>
      </c>
      <c r="E132" s="30" t="s">
        <v>174</v>
      </c>
      <c r="F132" s="31" t="s">
        <v>175</v>
      </c>
      <c r="G132" s="41">
        <v>38355</v>
      </c>
      <c r="H132" s="33">
        <v>80.86</v>
      </c>
      <c r="I132" s="34">
        <v>31</v>
      </c>
      <c r="J132" s="35">
        <f t="shared" si="25"/>
        <v>2506.66</v>
      </c>
      <c r="K132" s="35">
        <v>250</v>
      </c>
      <c r="L132" s="35">
        <f t="shared" si="30"/>
        <v>187.24</v>
      </c>
      <c r="M132" s="36">
        <f t="shared" si="26"/>
        <v>2943.8999999999996</v>
      </c>
      <c r="N132" s="37">
        <f t="shared" si="27"/>
        <v>130.12</v>
      </c>
      <c r="O132" s="37">
        <v>0</v>
      </c>
      <c r="P132" s="37">
        <v>0</v>
      </c>
      <c r="Q132" s="38">
        <f t="shared" si="28"/>
        <v>130.12</v>
      </c>
      <c r="R132" s="39">
        <f t="shared" si="29"/>
        <v>2813.7799999999997</v>
      </c>
      <c r="S132" s="31">
        <v>3216001829</v>
      </c>
    </row>
    <row r="133" spans="1:19" x14ac:dyDescent="0.25">
      <c r="A133" s="1"/>
      <c r="B133" s="27">
        <v>12</v>
      </c>
      <c r="C133" s="29" t="s">
        <v>28</v>
      </c>
      <c r="D133" s="27" t="s">
        <v>157</v>
      </c>
      <c r="E133" s="30" t="s">
        <v>176</v>
      </c>
      <c r="F133" s="31" t="s">
        <v>177</v>
      </c>
      <c r="G133" s="41">
        <v>38355</v>
      </c>
      <c r="H133" s="33">
        <v>80.86</v>
      </c>
      <c r="I133" s="34">
        <v>31</v>
      </c>
      <c r="J133" s="35">
        <f t="shared" si="25"/>
        <v>2506.66</v>
      </c>
      <c r="K133" s="35">
        <v>250</v>
      </c>
      <c r="L133" s="35">
        <f t="shared" si="30"/>
        <v>187.24</v>
      </c>
      <c r="M133" s="36">
        <f t="shared" si="26"/>
        <v>2943.8999999999996</v>
      </c>
      <c r="N133" s="37">
        <f t="shared" si="27"/>
        <v>130.12</v>
      </c>
      <c r="O133" s="37">
        <v>0</v>
      </c>
      <c r="P133" s="37">
        <v>0</v>
      </c>
      <c r="Q133" s="38">
        <f t="shared" si="28"/>
        <v>130.12</v>
      </c>
      <c r="R133" s="39">
        <f t="shared" si="29"/>
        <v>2813.7799999999997</v>
      </c>
      <c r="S133" s="31">
        <v>3216001833</v>
      </c>
    </row>
    <row r="134" spans="1:19" x14ac:dyDescent="0.25">
      <c r="A134" s="1"/>
      <c r="B134" s="27">
        <v>13</v>
      </c>
      <c r="C134" s="29" t="s">
        <v>28</v>
      </c>
      <c r="D134" s="27" t="s">
        <v>157</v>
      </c>
      <c r="E134" s="30" t="s">
        <v>178</v>
      </c>
      <c r="F134" s="29" t="s">
        <v>179</v>
      </c>
      <c r="G134" s="41">
        <v>37299</v>
      </c>
      <c r="H134" s="33">
        <v>80.86</v>
      </c>
      <c r="I134" s="34">
        <v>31</v>
      </c>
      <c r="J134" s="35">
        <f t="shared" si="25"/>
        <v>2506.66</v>
      </c>
      <c r="K134" s="35">
        <v>250</v>
      </c>
      <c r="L134" s="35">
        <f t="shared" si="30"/>
        <v>187.24</v>
      </c>
      <c r="M134" s="36">
        <f t="shared" si="26"/>
        <v>2943.8999999999996</v>
      </c>
      <c r="N134" s="37">
        <f t="shared" si="27"/>
        <v>130.12</v>
      </c>
      <c r="O134" s="37">
        <v>0</v>
      </c>
      <c r="P134" s="37">
        <v>0</v>
      </c>
      <c r="Q134" s="38">
        <f t="shared" si="28"/>
        <v>130.12</v>
      </c>
      <c r="R134" s="39">
        <f t="shared" si="29"/>
        <v>2813.7799999999997</v>
      </c>
      <c r="S134" s="31">
        <v>3216001851</v>
      </c>
    </row>
    <row r="135" spans="1:19" x14ac:dyDescent="0.25">
      <c r="A135" s="1"/>
      <c r="B135" s="27">
        <v>14</v>
      </c>
      <c r="C135" s="29" t="s">
        <v>28</v>
      </c>
      <c r="D135" s="27" t="s">
        <v>157</v>
      </c>
      <c r="E135" s="30" t="s">
        <v>180</v>
      </c>
      <c r="F135" s="29" t="s">
        <v>181</v>
      </c>
      <c r="G135" s="41">
        <v>38720</v>
      </c>
      <c r="H135" s="33">
        <v>80.86</v>
      </c>
      <c r="I135" s="34">
        <v>31</v>
      </c>
      <c r="J135" s="35">
        <f t="shared" si="25"/>
        <v>2506.66</v>
      </c>
      <c r="K135" s="35">
        <v>250</v>
      </c>
      <c r="L135" s="35">
        <f t="shared" si="30"/>
        <v>187.24</v>
      </c>
      <c r="M135" s="36">
        <f t="shared" si="26"/>
        <v>2943.8999999999996</v>
      </c>
      <c r="N135" s="37">
        <f t="shared" si="27"/>
        <v>130.12</v>
      </c>
      <c r="O135" s="37">
        <v>0</v>
      </c>
      <c r="P135" s="37">
        <v>0</v>
      </c>
      <c r="Q135" s="38">
        <f t="shared" si="28"/>
        <v>130.12</v>
      </c>
      <c r="R135" s="39">
        <f t="shared" si="29"/>
        <v>2813.7799999999997</v>
      </c>
      <c r="S135" s="31">
        <v>4216008623</v>
      </c>
    </row>
    <row r="136" spans="1:19" x14ac:dyDescent="0.25">
      <c r="A136" s="1"/>
      <c r="B136" s="27">
        <v>15</v>
      </c>
      <c r="C136" s="29" t="s">
        <v>28</v>
      </c>
      <c r="D136" s="27" t="s">
        <v>157</v>
      </c>
      <c r="E136" s="30" t="s">
        <v>182</v>
      </c>
      <c r="F136" s="29" t="s">
        <v>183</v>
      </c>
      <c r="G136" s="41">
        <v>42311</v>
      </c>
      <c r="H136" s="33">
        <v>80.86</v>
      </c>
      <c r="I136" s="34">
        <v>31</v>
      </c>
      <c r="J136" s="35">
        <f t="shared" si="25"/>
        <v>2506.66</v>
      </c>
      <c r="K136" s="35">
        <v>250</v>
      </c>
      <c r="L136" s="35">
        <f t="shared" si="30"/>
        <v>187.24</v>
      </c>
      <c r="M136" s="36">
        <f t="shared" si="26"/>
        <v>2943.8999999999996</v>
      </c>
      <c r="N136" s="37">
        <f t="shared" si="27"/>
        <v>130.12</v>
      </c>
      <c r="O136" s="37">
        <v>0</v>
      </c>
      <c r="P136" s="37">
        <v>0</v>
      </c>
      <c r="Q136" s="38">
        <f t="shared" si="28"/>
        <v>130.12</v>
      </c>
      <c r="R136" s="39">
        <f t="shared" si="29"/>
        <v>2813.7799999999997</v>
      </c>
      <c r="S136" s="31">
        <v>3164030412</v>
      </c>
    </row>
    <row r="137" spans="1:19" x14ac:dyDescent="0.25">
      <c r="A137" s="1"/>
      <c r="B137" s="27">
        <v>16</v>
      </c>
      <c r="C137" s="29" t="s">
        <v>28</v>
      </c>
      <c r="D137" s="27" t="s">
        <v>157</v>
      </c>
      <c r="E137" s="78" t="s">
        <v>184</v>
      </c>
      <c r="F137" s="29" t="s">
        <v>185</v>
      </c>
      <c r="G137" s="41">
        <v>42370</v>
      </c>
      <c r="H137" s="33">
        <v>80.86</v>
      </c>
      <c r="I137" s="34">
        <v>31</v>
      </c>
      <c r="J137" s="35">
        <f t="shared" si="25"/>
        <v>2506.66</v>
      </c>
      <c r="K137" s="35">
        <v>250</v>
      </c>
      <c r="L137" s="35">
        <f t="shared" si="30"/>
        <v>187.24</v>
      </c>
      <c r="M137" s="36">
        <f t="shared" si="26"/>
        <v>2943.8999999999996</v>
      </c>
      <c r="N137" s="37">
        <f t="shared" si="27"/>
        <v>130.12</v>
      </c>
      <c r="O137" s="37">
        <v>0</v>
      </c>
      <c r="P137" s="37">
        <v>0</v>
      </c>
      <c r="Q137" s="38">
        <f t="shared" si="28"/>
        <v>130.12</v>
      </c>
      <c r="R137" s="39">
        <f t="shared" si="29"/>
        <v>2813.7799999999997</v>
      </c>
      <c r="S137" s="31">
        <v>3229008974</v>
      </c>
    </row>
    <row r="138" spans="1:19" x14ac:dyDescent="0.25">
      <c r="A138" s="1"/>
      <c r="B138" s="27">
        <v>17</v>
      </c>
      <c r="C138" s="29" t="s">
        <v>28</v>
      </c>
      <c r="D138" s="27" t="s">
        <v>157</v>
      </c>
      <c r="E138" s="78" t="s">
        <v>186</v>
      </c>
      <c r="F138" s="29" t="s">
        <v>187</v>
      </c>
      <c r="G138" s="41">
        <v>42370</v>
      </c>
      <c r="H138" s="33">
        <v>80.86</v>
      </c>
      <c r="I138" s="34">
        <v>31</v>
      </c>
      <c r="J138" s="35">
        <f t="shared" si="25"/>
        <v>2506.66</v>
      </c>
      <c r="K138" s="35">
        <v>250</v>
      </c>
      <c r="L138" s="35">
        <f t="shared" si="30"/>
        <v>187.24</v>
      </c>
      <c r="M138" s="36">
        <f t="shared" si="26"/>
        <v>2943.8999999999996</v>
      </c>
      <c r="N138" s="37">
        <f t="shared" si="27"/>
        <v>130.12</v>
      </c>
      <c r="O138" s="37">
        <v>0</v>
      </c>
      <c r="P138" s="37">
        <v>0</v>
      </c>
      <c r="Q138" s="38">
        <f t="shared" si="28"/>
        <v>130.12</v>
      </c>
      <c r="R138" s="39">
        <f t="shared" si="29"/>
        <v>2813.7799999999997</v>
      </c>
      <c r="S138" s="31">
        <v>3229011973</v>
      </c>
    </row>
    <row r="139" spans="1:19" x14ac:dyDescent="0.25">
      <c r="A139" s="1"/>
      <c r="B139" s="27">
        <v>18</v>
      </c>
      <c r="C139" s="29" t="s">
        <v>28</v>
      </c>
      <c r="D139" s="27" t="s">
        <v>157</v>
      </c>
      <c r="E139" s="78" t="s">
        <v>188</v>
      </c>
      <c r="F139" s="29" t="s">
        <v>189</v>
      </c>
      <c r="G139" s="41">
        <v>42370</v>
      </c>
      <c r="H139" s="33">
        <v>80.86</v>
      </c>
      <c r="I139" s="34">
        <v>31</v>
      </c>
      <c r="J139" s="35">
        <f t="shared" si="25"/>
        <v>2506.66</v>
      </c>
      <c r="K139" s="35">
        <v>250</v>
      </c>
      <c r="L139" s="35">
        <f t="shared" si="30"/>
        <v>187.24</v>
      </c>
      <c r="M139" s="36">
        <f t="shared" si="26"/>
        <v>2943.8999999999996</v>
      </c>
      <c r="N139" s="37">
        <f t="shared" si="27"/>
        <v>130.12</v>
      </c>
      <c r="O139" s="37">
        <v>0</v>
      </c>
      <c r="P139" s="37">
        <v>0</v>
      </c>
      <c r="Q139" s="38">
        <f t="shared" si="28"/>
        <v>130.12</v>
      </c>
      <c r="R139" s="39">
        <f t="shared" si="29"/>
        <v>2813.7799999999997</v>
      </c>
      <c r="S139" s="31">
        <v>3287008934</v>
      </c>
    </row>
    <row r="140" spans="1:19" x14ac:dyDescent="0.25">
      <c r="A140" s="1"/>
      <c r="B140" s="27">
        <v>19</v>
      </c>
      <c r="C140" s="29" t="s">
        <v>28</v>
      </c>
      <c r="D140" s="27" t="s">
        <v>157</v>
      </c>
      <c r="E140" s="79" t="s">
        <v>190</v>
      </c>
      <c r="F140" s="29" t="s">
        <v>191</v>
      </c>
      <c r="G140" s="41">
        <v>42370</v>
      </c>
      <c r="H140" s="33">
        <v>80.86</v>
      </c>
      <c r="I140" s="34">
        <v>31</v>
      </c>
      <c r="J140" s="35">
        <f t="shared" si="25"/>
        <v>2506.66</v>
      </c>
      <c r="K140" s="35">
        <v>250</v>
      </c>
      <c r="L140" s="35">
        <f t="shared" si="30"/>
        <v>187.24</v>
      </c>
      <c r="M140" s="36">
        <f t="shared" si="26"/>
        <v>2943.8999999999996</v>
      </c>
      <c r="N140" s="37">
        <f t="shared" si="27"/>
        <v>130.12</v>
      </c>
      <c r="O140" s="37">
        <v>0</v>
      </c>
      <c r="P140" s="37">
        <v>0</v>
      </c>
      <c r="Q140" s="38">
        <f t="shared" si="28"/>
        <v>130.12</v>
      </c>
      <c r="R140" s="39">
        <f t="shared" si="29"/>
        <v>2813.7799999999997</v>
      </c>
      <c r="S140" s="31">
        <v>3287036198</v>
      </c>
    </row>
    <row r="141" spans="1:19" x14ac:dyDescent="0.25">
      <c r="A141" s="1"/>
      <c r="B141" s="27">
        <v>20</v>
      </c>
      <c r="C141" s="29" t="s">
        <v>28</v>
      </c>
      <c r="D141" s="27" t="s">
        <v>157</v>
      </c>
      <c r="E141" s="79" t="s">
        <v>192</v>
      </c>
      <c r="F141" s="29" t="s">
        <v>193</v>
      </c>
      <c r="G141" s="41">
        <v>42370</v>
      </c>
      <c r="H141" s="33">
        <v>80.86</v>
      </c>
      <c r="I141" s="34">
        <v>31</v>
      </c>
      <c r="J141" s="35">
        <f t="shared" si="25"/>
        <v>2506.66</v>
      </c>
      <c r="K141" s="35">
        <v>250</v>
      </c>
      <c r="L141" s="35">
        <f t="shared" si="30"/>
        <v>187.24</v>
      </c>
      <c r="M141" s="36">
        <f t="shared" si="26"/>
        <v>2943.8999999999996</v>
      </c>
      <c r="N141" s="37">
        <f t="shared" si="27"/>
        <v>130.12</v>
      </c>
      <c r="O141" s="37">
        <v>0</v>
      </c>
      <c r="P141" s="37">
        <v>0</v>
      </c>
      <c r="Q141" s="38">
        <f t="shared" si="28"/>
        <v>130.12</v>
      </c>
      <c r="R141" s="39">
        <f t="shared" si="29"/>
        <v>2813.7799999999997</v>
      </c>
      <c r="S141" s="31">
        <v>3164074549</v>
      </c>
    </row>
    <row r="142" spans="1:19" x14ac:dyDescent="0.25">
      <c r="A142" s="1"/>
      <c r="B142" s="1"/>
      <c r="C142" s="44"/>
      <c r="D142" s="44"/>
      <c r="E142" s="44"/>
      <c r="F142" s="45" t="s">
        <v>194</v>
      </c>
      <c r="G142" s="46"/>
      <c r="H142" s="46"/>
      <c r="I142" s="47"/>
      <c r="J142" s="48">
        <f>SUM(J122:J141)</f>
        <v>50133.200000000012</v>
      </c>
      <c r="K142" s="48">
        <f t="shared" ref="K142:R142" si="31">SUM(K122:K141)</f>
        <v>5000</v>
      </c>
      <c r="L142" s="48">
        <f t="shared" si="31"/>
        <v>3744.7999999999984</v>
      </c>
      <c r="M142" s="80">
        <f t="shared" si="31"/>
        <v>58878.000000000015</v>
      </c>
      <c r="N142" s="48">
        <f t="shared" si="31"/>
        <v>2602.3999999999987</v>
      </c>
      <c r="O142" s="48">
        <f t="shared" si="31"/>
        <v>0</v>
      </c>
      <c r="P142" s="48">
        <f t="shared" si="31"/>
        <v>0</v>
      </c>
      <c r="Q142" s="48">
        <f t="shared" si="31"/>
        <v>2602.3999999999987</v>
      </c>
      <c r="R142" s="81">
        <f t="shared" si="31"/>
        <v>56275.599999999984</v>
      </c>
      <c r="S142" s="55"/>
    </row>
    <row r="143" spans="1:19" x14ac:dyDescent="0.25">
      <c r="A143" s="5"/>
      <c r="B143" s="16"/>
      <c r="C143" s="16"/>
      <c r="D143" s="16"/>
      <c r="E143" s="16"/>
      <c r="F143" s="16"/>
      <c r="G143" s="16"/>
      <c r="H143" s="16"/>
      <c r="I143" s="16"/>
      <c r="J143" s="82"/>
      <c r="K143" s="82"/>
      <c r="L143" s="82"/>
      <c r="M143" s="82"/>
      <c r="N143" s="82"/>
      <c r="O143" s="82"/>
      <c r="P143" s="82"/>
      <c r="Q143" s="82"/>
      <c r="R143" s="82"/>
      <c r="S143" s="1"/>
    </row>
    <row r="144" spans="1:19" x14ac:dyDescent="0.25">
      <c r="A144" s="5"/>
      <c r="B144" s="16"/>
      <c r="C144" s="16"/>
      <c r="D144" s="16"/>
      <c r="E144" s="16"/>
      <c r="F144" s="16"/>
      <c r="G144" s="16"/>
      <c r="H144" s="16"/>
      <c r="I144" s="16"/>
      <c r="J144" s="82"/>
      <c r="K144" s="82"/>
      <c r="L144" s="82"/>
      <c r="M144" s="82"/>
      <c r="N144" s="82"/>
      <c r="O144" s="82"/>
      <c r="P144" s="82"/>
      <c r="Q144" s="82"/>
      <c r="R144" s="82"/>
      <c r="S144" s="1"/>
    </row>
    <row r="145" spans="1:19" x14ac:dyDescent="0.25">
      <c r="A145" s="5"/>
      <c r="B145" s="4" t="s">
        <v>0</v>
      </c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</row>
    <row r="146" spans="1:19" x14ac:dyDescent="0.25">
      <c r="A146" s="5"/>
      <c r="B146" s="4" t="s">
        <v>1</v>
      </c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</row>
    <row r="147" spans="1:19" x14ac:dyDescent="0.25">
      <c r="B147" s="6" t="s">
        <v>195</v>
      </c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</row>
    <row r="148" spans="1:19" x14ac:dyDescent="0.25">
      <c r="B148" s="7" t="s">
        <v>3</v>
      </c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</row>
    <row r="149" spans="1:19" x14ac:dyDescent="0.25">
      <c r="B149" s="5"/>
      <c r="C149" s="5"/>
      <c r="D149" s="5"/>
      <c r="E149" s="8"/>
      <c r="F149" s="8"/>
      <c r="G149" s="8"/>
      <c r="H149" s="5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</row>
    <row r="150" spans="1:19" x14ac:dyDescent="0.25">
      <c r="B150" s="1"/>
      <c r="C150" s="9" t="s">
        <v>4</v>
      </c>
      <c r="D150" s="10" t="str">
        <f>B147</f>
        <v xml:space="preserve">           NÚMERO 22-2017</v>
      </c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</row>
    <row r="151" spans="1:19" x14ac:dyDescent="0.25"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</row>
    <row r="152" spans="1:19" x14ac:dyDescent="0.25"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</row>
    <row r="153" spans="1:19" x14ac:dyDescent="0.25">
      <c r="B153" s="15" t="s">
        <v>81</v>
      </c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</row>
    <row r="154" spans="1:19" x14ac:dyDescent="0.25"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</row>
    <row r="155" spans="1:19" x14ac:dyDescent="0.25"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</row>
    <row r="156" spans="1:19" x14ac:dyDescent="0.25"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</row>
    <row r="157" spans="1:19" x14ac:dyDescent="0.25">
      <c r="B157" s="83" t="s">
        <v>7</v>
      </c>
      <c r="C157" s="83" t="s">
        <v>8</v>
      </c>
      <c r="D157" s="83" t="s">
        <v>9</v>
      </c>
      <c r="E157" s="83" t="s">
        <v>10</v>
      </c>
      <c r="F157" s="83" t="s">
        <v>11</v>
      </c>
      <c r="G157" s="83" t="s">
        <v>12</v>
      </c>
      <c r="H157" s="83" t="s">
        <v>13</v>
      </c>
      <c r="I157" s="84" t="s">
        <v>14</v>
      </c>
      <c r="J157" s="85" t="s">
        <v>15</v>
      </c>
      <c r="K157" s="85" t="s">
        <v>16</v>
      </c>
      <c r="L157" s="85" t="s">
        <v>16</v>
      </c>
      <c r="M157" s="86" t="s">
        <v>17</v>
      </c>
      <c r="N157" s="22" t="s">
        <v>18</v>
      </c>
      <c r="O157" s="23"/>
      <c r="P157" s="87"/>
      <c r="Q157" s="88" t="s">
        <v>19</v>
      </c>
      <c r="R157" s="89" t="s">
        <v>20</v>
      </c>
      <c r="S157" s="83" t="s">
        <v>196</v>
      </c>
    </row>
    <row r="158" spans="1:19" x14ac:dyDescent="0.25">
      <c r="B158" s="90"/>
      <c r="C158" s="90"/>
      <c r="D158" s="90"/>
      <c r="E158" s="90"/>
      <c r="F158" s="90"/>
      <c r="G158" s="90"/>
      <c r="H158" s="90"/>
      <c r="I158" s="91"/>
      <c r="J158" s="92"/>
      <c r="K158" s="92"/>
      <c r="L158" s="92"/>
      <c r="M158" s="93"/>
      <c r="N158" s="26">
        <v>201</v>
      </c>
      <c r="O158" s="26">
        <v>211</v>
      </c>
      <c r="P158" s="26">
        <v>120</v>
      </c>
      <c r="Q158" s="94"/>
      <c r="R158" s="95"/>
      <c r="S158" s="90"/>
    </row>
    <row r="159" spans="1:19" ht="45" x14ac:dyDescent="0.25">
      <c r="B159" s="96"/>
      <c r="C159" s="96"/>
      <c r="D159" s="96"/>
      <c r="E159" s="96"/>
      <c r="F159" s="96"/>
      <c r="G159" s="96"/>
      <c r="H159" s="96"/>
      <c r="I159" s="97"/>
      <c r="J159" s="18" t="s">
        <v>22</v>
      </c>
      <c r="K159" s="18" t="s">
        <v>23</v>
      </c>
      <c r="L159" s="18" t="s">
        <v>24</v>
      </c>
      <c r="M159" s="98"/>
      <c r="N159" s="18" t="s">
        <v>25</v>
      </c>
      <c r="O159" s="18" t="s">
        <v>26</v>
      </c>
      <c r="P159" s="18" t="s">
        <v>27</v>
      </c>
      <c r="Q159" s="99"/>
      <c r="R159" s="100"/>
      <c r="S159" s="96"/>
    </row>
    <row r="160" spans="1:19" x14ac:dyDescent="0.25">
      <c r="B160" s="27">
        <v>1</v>
      </c>
      <c r="C160" s="29" t="s">
        <v>46</v>
      </c>
      <c r="D160" s="27" t="s">
        <v>57</v>
      </c>
      <c r="E160" s="30" t="s">
        <v>197</v>
      </c>
      <c r="F160" s="31" t="s">
        <v>198</v>
      </c>
      <c r="G160" s="41">
        <v>42786</v>
      </c>
      <c r="H160" s="33">
        <v>75.64</v>
      </c>
      <c r="I160" s="34">
        <v>31</v>
      </c>
      <c r="J160" s="35">
        <f t="shared" ref="J160" si="32">H160*I160</f>
        <v>2344.84</v>
      </c>
      <c r="K160" s="35">
        <v>250</v>
      </c>
      <c r="L160" s="35">
        <f>11.26*I160</f>
        <v>349.06</v>
      </c>
      <c r="M160" s="36">
        <f t="shared" ref="M160" si="33">SUM(J160:L160)</f>
        <v>2943.9</v>
      </c>
      <c r="N160" s="37">
        <f>ROUND((J160+L160)*4.83%,2)</f>
        <v>130.12</v>
      </c>
      <c r="O160" s="37">
        <v>0</v>
      </c>
      <c r="P160" s="37">
        <v>0</v>
      </c>
      <c r="Q160" s="38">
        <f t="shared" ref="Q160" si="34">SUM(N160:P160)</f>
        <v>130.12</v>
      </c>
      <c r="R160" s="39">
        <f t="shared" ref="R160" si="35">+M160-Q160</f>
        <v>2813.78</v>
      </c>
      <c r="S160" s="31" t="s">
        <v>199</v>
      </c>
    </row>
  </sheetData>
  <mergeCells count="121">
    <mergeCell ref="Q157:Q159"/>
    <mergeCell ref="R157:R159"/>
    <mergeCell ref="S157:S159"/>
    <mergeCell ref="I157:I159"/>
    <mergeCell ref="J157:J158"/>
    <mergeCell ref="K157:K158"/>
    <mergeCell ref="L157:L158"/>
    <mergeCell ref="M157:M159"/>
    <mergeCell ref="N157:P157"/>
    <mergeCell ref="B148:S148"/>
    <mergeCell ref="B152:S152"/>
    <mergeCell ref="B153:S153"/>
    <mergeCell ref="B157:B159"/>
    <mergeCell ref="C157:C159"/>
    <mergeCell ref="D157:D159"/>
    <mergeCell ref="E157:E159"/>
    <mergeCell ref="F157:F159"/>
    <mergeCell ref="G157:G159"/>
    <mergeCell ref="H157:H159"/>
    <mergeCell ref="B145:S145"/>
    <mergeCell ref="B146:S146"/>
    <mergeCell ref="B147:S147"/>
    <mergeCell ref="N119:P119"/>
    <mergeCell ref="Q119:Q121"/>
    <mergeCell ref="R119:R121"/>
    <mergeCell ref="S119:S121"/>
    <mergeCell ref="F142:I142"/>
    <mergeCell ref="H119:H121"/>
    <mergeCell ref="I119:I121"/>
    <mergeCell ref="J119:J120"/>
    <mergeCell ref="K119:K120"/>
    <mergeCell ref="L119:L120"/>
    <mergeCell ref="M119:M121"/>
    <mergeCell ref="S83:S85"/>
    <mergeCell ref="F102:I102"/>
    <mergeCell ref="B116:S116"/>
    <mergeCell ref="B117:S117"/>
    <mergeCell ref="B119:B121"/>
    <mergeCell ref="C119:C121"/>
    <mergeCell ref="D119:D121"/>
    <mergeCell ref="E119:E121"/>
    <mergeCell ref="F119:F121"/>
    <mergeCell ref="G119:G121"/>
    <mergeCell ref="K83:K84"/>
    <mergeCell ref="L83:L84"/>
    <mergeCell ref="M83:M85"/>
    <mergeCell ref="N83:P83"/>
    <mergeCell ref="Q83:Q85"/>
    <mergeCell ref="R83:R85"/>
    <mergeCell ref="B81:S81"/>
    <mergeCell ref="B83:B85"/>
    <mergeCell ref="C83:C85"/>
    <mergeCell ref="D83:D85"/>
    <mergeCell ref="E83:E85"/>
    <mergeCell ref="F83:F85"/>
    <mergeCell ref="G83:G85"/>
    <mergeCell ref="H83:H85"/>
    <mergeCell ref="I83:I85"/>
    <mergeCell ref="J83:J84"/>
    <mergeCell ref="N64:P64"/>
    <mergeCell ref="Q64:Q66"/>
    <mergeCell ref="R64:R66"/>
    <mergeCell ref="S64:S66"/>
    <mergeCell ref="F77:I77"/>
    <mergeCell ref="B80:S80"/>
    <mergeCell ref="H64:H66"/>
    <mergeCell ref="I64:I66"/>
    <mergeCell ref="J64:J65"/>
    <mergeCell ref="K64:K65"/>
    <mergeCell ref="L64:L65"/>
    <mergeCell ref="M64:M66"/>
    <mergeCell ref="S45:S47"/>
    <mergeCell ref="F52:I52"/>
    <mergeCell ref="A61:R61"/>
    <mergeCell ref="B62:S62"/>
    <mergeCell ref="B64:B66"/>
    <mergeCell ref="C64:C66"/>
    <mergeCell ref="D64:D66"/>
    <mergeCell ref="E64:E66"/>
    <mergeCell ref="F64:F66"/>
    <mergeCell ref="G64:G66"/>
    <mergeCell ref="K45:K46"/>
    <mergeCell ref="L45:L46"/>
    <mergeCell ref="M45:M47"/>
    <mergeCell ref="N45:P45"/>
    <mergeCell ref="Q45:Q47"/>
    <mergeCell ref="R45:R47"/>
    <mergeCell ref="B42:S42"/>
    <mergeCell ref="B45:B47"/>
    <mergeCell ref="C45:C47"/>
    <mergeCell ref="D45:D47"/>
    <mergeCell ref="E45:E47"/>
    <mergeCell ref="F45:F47"/>
    <mergeCell ref="G45:G47"/>
    <mergeCell ref="H45:H47"/>
    <mergeCell ref="I45:I47"/>
    <mergeCell ref="J45:J46"/>
    <mergeCell ref="N13:P13"/>
    <mergeCell ref="Q13:Q15"/>
    <mergeCell ref="R13:R15"/>
    <mergeCell ref="S13:S15"/>
    <mergeCell ref="F37:I37"/>
    <mergeCell ref="B41:S41"/>
    <mergeCell ref="H13:H15"/>
    <mergeCell ref="I13:I15"/>
    <mergeCell ref="J13:J14"/>
    <mergeCell ref="K13:K14"/>
    <mergeCell ref="L13:L14"/>
    <mergeCell ref="M13:M15"/>
    <mergeCell ref="B13:B15"/>
    <mergeCell ref="C13:C15"/>
    <mergeCell ref="D13:D15"/>
    <mergeCell ref="E13:E15"/>
    <mergeCell ref="F13:F15"/>
    <mergeCell ref="G13:G15"/>
    <mergeCell ref="B2:S2"/>
    <mergeCell ref="B3:S3"/>
    <mergeCell ref="B4:S4"/>
    <mergeCell ref="B5:S5"/>
    <mergeCell ref="B9:S9"/>
    <mergeCell ref="B10:S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Yeimy Daleicy Rodriguez Gonzalez</dc:creator>
  <cp:lastModifiedBy>Yeimy Daleicy Rodriguez Gonzalez</cp:lastModifiedBy>
  <dcterms:created xsi:type="dcterms:W3CDTF">2017-10-30T18:41:08Z</dcterms:created>
  <dcterms:modified xsi:type="dcterms:W3CDTF">2017-10-30T18:43:01Z</dcterms:modified>
</cp:coreProperties>
</file>