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juridico\INFORMACION PUBLICA\Recursos Humanos\Agosto 2017\"/>
    </mc:Choice>
  </mc:AlternateContent>
  <bookViews>
    <workbookView xWindow="0" yWindow="0" windowWidth="28800" windowHeight="1140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32" i="1" l="1"/>
  <c r="I132" i="1"/>
  <c r="M132" i="1" s="1"/>
  <c r="P132" i="1" s="1"/>
  <c r="P121" i="1"/>
  <c r="O121" i="1"/>
  <c r="K121" i="1"/>
  <c r="L120" i="1"/>
  <c r="J120" i="1"/>
  <c r="L119" i="1"/>
  <c r="J119" i="1"/>
  <c r="L118" i="1"/>
  <c r="J118" i="1"/>
  <c r="L117" i="1"/>
  <c r="J117" i="1"/>
  <c r="L116" i="1"/>
  <c r="J116" i="1"/>
  <c r="L115" i="1"/>
  <c r="J115" i="1"/>
  <c r="L114" i="1"/>
  <c r="J114" i="1"/>
  <c r="L113" i="1"/>
  <c r="J113" i="1"/>
  <c r="L112" i="1"/>
  <c r="J112" i="1"/>
  <c r="L111" i="1"/>
  <c r="J111" i="1"/>
  <c r="L110" i="1"/>
  <c r="J110" i="1"/>
  <c r="L109" i="1"/>
  <c r="J109" i="1"/>
  <c r="L108" i="1"/>
  <c r="J108" i="1"/>
  <c r="L107" i="1"/>
  <c r="J107" i="1"/>
  <c r="L106" i="1"/>
  <c r="J106" i="1"/>
  <c r="L105" i="1"/>
  <c r="J105" i="1"/>
  <c r="L104" i="1"/>
  <c r="J104" i="1"/>
  <c r="L103" i="1"/>
  <c r="J103" i="1"/>
  <c r="L102" i="1"/>
  <c r="J102" i="1"/>
  <c r="L101" i="1"/>
  <c r="L121" i="1" s="1"/>
  <c r="J101" i="1"/>
  <c r="J121" i="1" s="1"/>
  <c r="P93" i="1"/>
  <c r="O93" i="1"/>
  <c r="K93" i="1"/>
  <c r="L92" i="1"/>
  <c r="J92" i="1"/>
  <c r="M92" i="1" s="1"/>
  <c r="L91" i="1"/>
  <c r="J91" i="1"/>
  <c r="M91" i="1" s="1"/>
  <c r="L90" i="1"/>
  <c r="J90" i="1"/>
  <c r="M90" i="1" s="1"/>
  <c r="L89" i="1"/>
  <c r="J89" i="1"/>
  <c r="M89" i="1" s="1"/>
  <c r="L88" i="1"/>
  <c r="J88" i="1"/>
  <c r="M88" i="1" s="1"/>
  <c r="L87" i="1"/>
  <c r="J87" i="1"/>
  <c r="M87" i="1" s="1"/>
  <c r="L86" i="1"/>
  <c r="J86" i="1"/>
  <c r="M86" i="1" s="1"/>
  <c r="L85" i="1"/>
  <c r="J85" i="1"/>
  <c r="M85" i="1" s="1"/>
  <c r="L84" i="1"/>
  <c r="J84" i="1"/>
  <c r="N84" i="1" s="1"/>
  <c r="Q84" i="1" s="1"/>
  <c r="L83" i="1"/>
  <c r="J83" i="1"/>
  <c r="N83" i="1" s="1"/>
  <c r="Q83" i="1" s="1"/>
  <c r="L82" i="1"/>
  <c r="J82" i="1"/>
  <c r="N82" i="1" s="1"/>
  <c r="Q82" i="1" s="1"/>
  <c r="L81" i="1"/>
  <c r="J81" i="1"/>
  <c r="N81" i="1" s="1"/>
  <c r="Q81" i="1" s="1"/>
  <c r="L80" i="1"/>
  <c r="J80" i="1"/>
  <c r="N80" i="1" s="1"/>
  <c r="Q80" i="1" s="1"/>
  <c r="L79" i="1"/>
  <c r="J79" i="1"/>
  <c r="N79" i="1" s="1"/>
  <c r="Q79" i="1" s="1"/>
  <c r="L78" i="1"/>
  <c r="J78" i="1"/>
  <c r="N78" i="1" s="1"/>
  <c r="Q78" i="1" s="1"/>
  <c r="L77" i="1"/>
  <c r="L93" i="1" s="1"/>
  <c r="J77" i="1"/>
  <c r="N77" i="1" s="1"/>
  <c r="P68" i="1"/>
  <c r="O68" i="1"/>
  <c r="K68" i="1"/>
  <c r="L67" i="1"/>
  <c r="J67" i="1"/>
  <c r="L66" i="1"/>
  <c r="J66" i="1"/>
  <c r="L65" i="1"/>
  <c r="N65" i="1" s="1"/>
  <c r="Q65" i="1" s="1"/>
  <c r="J65" i="1"/>
  <c r="L64" i="1"/>
  <c r="N64" i="1" s="1"/>
  <c r="Q64" i="1" s="1"/>
  <c r="J64" i="1"/>
  <c r="L63" i="1"/>
  <c r="N63" i="1" s="1"/>
  <c r="Q63" i="1" s="1"/>
  <c r="J63" i="1"/>
  <c r="L62" i="1"/>
  <c r="N62" i="1" s="1"/>
  <c r="Q62" i="1" s="1"/>
  <c r="J62" i="1"/>
  <c r="L61" i="1"/>
  <c r="N61" i="1" s="1"/>
  <c r="Q61" i="1" s="1"/>
  <c r="J61" i="1"/>
  <c r="L60" i="1"/>
  <c r="N60" i="1" s="1"/>
  <c r="Q60" i="1" s="1"/>
  <c r="J60" i="1"/>
  <c r="L59" i="1"/>
  <c r="N59" i="1" s="1"/>
  <c r="Q59" i="1" s="1"/>
  <c r="J59" i="1"/>
  <c r="L58" i="1"/>
  <c r="L68" i="1" s="1"/>
  <c r="J58" i="1"/>
  <c r="J68" i="1" s="1"/>
  <c r="P50" i="1"/>
  <c r="O50" i="1"/>
  <c r="K50" i="1"/>
  <c r="L49" i="1"/>
  <c r="J49" i="1"/>
  <c r="L48" i="1"/>
  <c r="J48" i="1"/>
  <c r="L47" i="1"/>
  <c r="J47" i="1"/>
  <c r="L46" i="1"/>
  <c r="L50" i="1" s="1"/>
  <c r="J46" i="1"/>
  <c r="J50" i="1" s="1"/>
  <c r="P39" i="1"/>
  <c r="O39" i="1"/>
  <c r="K39" i="1"/>
  <c r="L38" i="1"/>
  <c r="J38" i="1"/>
  <c r="L37" i="1"/>
  <c r="J37" i="1"/>
  <c r="L36" i="1"/>
  <c r="J36" i="1"/>
  <c r="L35" i="1"/>
  <c r="J35" i="1"/>
  <c r="L34" i="1"/>
  <c r="J34" i="1"/>
  <c r="L33" i="1"/>
  <c r="J33" i="1"/>
  <c r="L32" i="1"/>
  <c r="J32" i="1"/>
  <c r="L31" i="1"/>
  <c r="J31" i="1"/>
  <c r="L30" i="1"/>
  <c r="J30" i="1"/>
  <c r="L29" i="1"/>
  <c r="J29" i="1"/>
  <c r="L28" i="1"/>
  <c r="J28" i="1"/>
  <c r="L27" i="1"/>
  <c r="J27" i="1"/>
  <c r="L26" i="1"/>
  <c r="J26" i="1"/>
  <c r="L25" i="1"/>
  <c r="J25" i="1"/>
  <c r="L24" i="1"/>
  <c r="J24" i="1"/>
  <c r="L23" i="1"/>
  <c r="J23" i="1"/>
  <c r="L22" i="1"/>
  <c r="J22" i="1"/>
  <c r="L21" i="1"/>
  <c r="J21" i="1"/>
  <c r="L20" i="1"/>
  <c r="J20" i="1"/>
  <c r="L19" i="1"/>
  <c r="J19" i="1"/>
  <c r="L18" i="1"/>
  <c r="J18" i="1"/>
  <c r="L17" i="1"/>
  <c r="J17" i="1"/>
  <c r="L16" i="1"/>
  <c r="L39" i="1" s="1"/>
  <c r="J16" i="1"/>
  <c r="D7" i="1"/>
  <c r="N17" i="1" l="1"/>
  <c r="Q17" i="1" s="1"/>
  <c r="N18" i="1"/>
  <c r="Q18" i="1" s="1"/>
  <c r="N19" i="1"/>
  <c r="Q19" i="1" s="1"/>
  <c r="N20" i="1"/>
  <c r="Q20" i="1" s="1"/>
  <c r="N21" i="1"/>
  <c r="Q21" i="1" s="1"/>
  <c r="N22" i="1"/>
  <c r="Q22" i="1" s="1"/>
  <c r="N23" i="1"/>
  <c r="Q23" i="1" s="1"/>
  <c r="N24" i="1"/>
  <c r="Q24" i="1" s="1"/>
  <c r="N25" i="1"/>
  <c r="Q25" i="1" s="1"/>
  <c r="N26" i="1"/>
  <c r="Q26" i="1" s="1"/>
  <c r="N27" i="1"/>
  <c r="Q27" i="1" s="1"/>
  <c r="N28" i="1"/>
  <c r="Q28" i="1" s="1"/>
  <c r="N29" i="1"/>
  <c r="Q29" i="1" s="1"/>
  <c r="N30" i="1"/>
  <c r="Q30" i="1" s="1"/>
  <c r="N31" i="1"/>
  <c r="Q31" i="1" s="1"/>
  <c r="N32" i="1"/>
  <c r="Q32" i="1" s="1"/>
  <c r="M33" i="1"/>
  <c r="M34" i="1"/>
  <c r="M35" i="1"/>
  <c r="M36" i="1"/>
  <c r="M37" i="1"/>
  <c r="M38" i="1"/>
  <c r="N33" i="1"/>
  <c r="Q33" i="1" s="1"/>
  <c r="N34" i="1"/>
  <c r="Q34" i="1" s="1"/>
  <c r="R34" i="1" s="1"/>
  <c r="N35" i="1"/>
  <c r="Q35" i="1" s="1"/>
  <c r="N36" i="1"/>
  <c r="Q36" i="1" s="1"/>
  <c r="R36" i="1" s="1"/>
  <c r="N37" i="1"/>
  <c r="Q37" i="1" s="1"/>
  <c r="N38" i="1"/>
  <c r="Q38" i="1" s="1"/>
  <c r="R38" i="1" s="1"/>
  <c r="M47" i="1"/>
  <c r="M48" i="1"/>
  <c r="M49" i="1"/>
  <c r="M59" i="1"/>
  <c r="R59" i="1" s="1"/>
  <c r="M60" i="1"/>
  <c r="R60" i="1" s="1"/>
  <c r="M61" i="1"/>
  <c r="R61" i="1" s="1"/>
  <c r="M62" i="1"/>
  <c r="R62" i="1" s="1"/>
  <c r="M63" i="1"/>
  <c r="R63" i="1" s="1"/>
  <c r="M64" i="1"/>
  <c r="R64" i="1" s="1"/>
  <c r="M65" i="1"/>
  <c r="R65" i="1" s="1"/>
  <c r="N66" i="1"/>
  <c r="Q66" i="1" s="1"/>
  <c r="M67" i="1"/>
  <c r="N85" i="1"/>
  <c r="Q85" i="1" s="1"/>
  <c r="N86" i="1"/>
  <c r="Q86" i="1" s="1"/>
  <c r="R86" i="1" s="1"/>
  <c r="N87" i="1"/>
  <c r="Q87" i="1" s="1"/>
  <c r="N88" i="1"/>
  <c r="Q88" i="1" s="1"/>
  <c r="R88" i="1" s="1"/>
  <c r="N89" i="1"/>
  <c r="Q89" i="1" s="1"/>
  <c r="N90" i="1"/>
  <c r="Q90" i="1" s="1"/>
  <c r="R90" i="1" s="1"/>
  <c r="N91" i="1"/>
  <c r="Q91" i="1" s="1"/>
  <c r="N92" i="1"/>
  <c r="Q92" i="1" s="1"/>
  <c r="R92" i="1" s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L132" i="1"/>
  <c r="Q132" i="1" s="1"/>
  <c r="N16" i="1"/>
  <c r="J39" i="1"/>
  <c r="M16" i="1"/>
  <c r="R33" i="1"/>
  <c r="R35" i="1"/>
  <c r="R37" i="1"/>
  <c r="M17" i="1"/>
  <c r="R17" i="1" s="1"/>
  <c r="M18" i="1"/>
  <c r="R18" i="1" s="1"/>
  <c r="M19" i="1"/>
  <c r="R19" i="1" s="1"/>
  <c r="M20" i="1"/>
  <c r="R20" i="1" s="1"/>
  <c r="M21" i="1"/>
  <c r="R21" i="1" s="1"/>
  <c r="M22" i="1"/>
  <c r="R22" i="1" s="1"/>
  <c r="M23" i="1"/>
  <c r="R23" i="1" s="1"/>
  <c r="M24" i="1"/>
  <c r="R24" i="1" s="1"/>
  <c r="M25" i="1"/>
  <c r="R25" i="1" s="1"/>
  <c r="M26" i="1"/>
  <c r="R26" i="1" s="1"/>
  <c r="M27" i="1"/>
  <c r="R27" i="1" s="1"/>
  <c r="M28" i="1"/>
  <c r="R28" i="1" s="1"/>
  <c r="M29" i="1"/>
  <c r="R29" i="1" s="1"/>
  <c r="M30" i="1"/>
  <c r="R30" i="1" s="1"/>
  <c r="M31" i="1"/>
  <c r="R31" i="1" s="1"/>
  <c r="M32" i="1"/>
  <c r="R32" i="1" s="1"/>
  <c r="N46" i="1"/>
  <c r="N47" i="1"/>
  <c r="Q47" i="1" s="1"/>
  <c r="R47" i="1" s="1"/>
  <c r="N48" i="1"/>
  <c r="Q48" i="1" s="1"/>
  <c r="N49" i="1"/>
  <c r="Q49" i="1" s="1"/>
  <c r="R49" i="1" s="1"/>
  <c r="M58" i="1"/>
  <c r="M66" i="1"/>
  <c r="R66" i="1" s="1"/>
  <c r="Q77" i="1"/>
  <c r="R85" i="1"/>
  <c r="R87" i="1"/>
  <c r="R89" i="1"/>
  <c r="R91" i="1"/>
  <c r="M46" i="1"/>
  <c r="N58" i="1"/>
  <c r="N67" i="1"/>
  <c r="Q67" i="1" s="1"/>
  <c r="M77" i="1"/>
  <c r="M78" i="1"/>
  <c r="R78" i="1" s="1"/>
  <c r="M79" i="1"/>
  <c r="R79" i="1" s="1"/>
  <c r="M80" i="1"/>
  <c r="R80" i="1" s="1"/>
  <c r="M81" i="1"/>
  <c r="R81" i="1" s="1"/>
  <c r="M82" i="1"/>
  <c r="R82" i="1" s="1"/>
  <c r="M83" i="1"/>
  <c r="R83" i="1" s="1"/>
  <c r="M84" i="1"/>
  <c r="R84" i="1" s="1"/>
  <c r="J93" i="1"/>
  <c r="N101" i="1"/>
  <c r="N102" i="1"/>
  <c r="Q102" i="1" s="1"/>
  <c r="R102" i="1" s="1"/>
  <c r="N103" i="1"/>
  <c r="Q103" i="1" s="1"/>
  <c r="N104" i="1"/>
  <c r="Q104" i="1" s="1"/>
  <c r="R104" i="1" s="1"/>
  <c r="N105" i="1"/>
  <c r="Q105" i="1" s="1"/>
  <c r="N106" i="1"/>
  <c r="Q106" i="1" s="1"/>
  <c r="R106" i="1" s="1"/>
  <c r="N107" i="1"/>
  <c r="Q107" i="1" s="1"/>
  <c r="N108" i="1"/>
  <c r="Q108" i="1" s="1"/>
  <c r="R108" i="1" s="1"/>
  <c r="N109" i="1"/>
  <c r="Q109" i="1" s="1"/>
  <c r="N110" i="1"/>
  <c r="Q110" i="1" s="1"/>
  <c r="R110" i="1" s="1"/>
  <c r="N111" i="1"/>
  <c r="Q111" i="1" s="1"/>
  <c r="N112" i="1"/>
  <c r="Q112" i="1" s="1"/>
  <c r="R112" i="1" s="1"/>
  <c r="N113" i="1"/>
  <c r="Q113" i="1" s="1"/>
  <c r="N114" i="1"/>
  <c r="Q114" i="1" s="1"/>
  <c r="R114" i="1" s="1"/>
  <c r="N115" i="1"/>
  <c r="Q115" i="1" s="1"/>
  <c r="N116" i="1"/>
  <c r="Q116" i="1" s="1"/>
  <c r="R116" i="1" s="1"/>
  <c r="N117" i="1"/>
  <c r="Q117" i="1" s="1"/>
  <c r="N118" i="1"/>
  <c r="Q118" i="1" s="1"/>
  <c r="R118" i="1" s="1"/>
  <c r="N119" i="1"/>
  <c r="Q119" i="1" s="1"/>
  <c r="N120" i="1"/>
  <c r="Q120" i="1" s="1"/>
  <c r="R120" i="1" s="1"/>
  <c r="M101" i="1"/>
  <c r="R119" i="1" l="1"/>
  <c r="R117" i="1"/>
  <c r="R115" i="1"/>
  <c r="R113" i="1"/>
  <c r="R111" i="1"/>
  <c r="R109" i="1"/>
  <c r="R107" i="1"/>
  <c r="R105" i="1"/>
  <c r="R103" i="1"/>
  <c r="R67" i="1"/>
  <c r="N93" i="1"/>
  <c r="R48" i="1"/>
  <c r="Q93" i="1"/>
  <c r="M121" i="1"/>
  <c r="M93" i="1"/>
  <c r="R77" i="1"/>
  <c r="R93" i="1" s="1"/>
  <c r="N68" i="1"/>
  <c r="Q58" i="1"/>
  <c r="Q68" i="1" s="1"/>
  <c r="N121" i="1"/>
  <c r="Q101" i="1"/>
  <c r="Q121" i="1" s="1"/>
  <c r="M50" i="1"/>
  <c r="M68" i="1"/>
  <c r="N50" i="1"/>
  <c r="Q46" i="1"/>
  <c r="Q50" i="1" s="1"/>
  <c r="M39" i="1"/>
  <c r="N39" i="1"/>
  <c r="Q16" i="1"/>
  <c r="Q39" i="1" s="1"/>
  <c r="R58" i="1" l="1"/>
  <c r="R68" i="1" s="1"/>
  <c r="R16" i="1"/>
  <c r="R39" i="1" s="1"/>
  <c r="R46" i="1"/>
  <c r="R50" i="1" s="1"/>
  <c r="R101" i="1"/>
  <c r="R121" i="1" s="1"/>
</calcChain>
</file>

<file path=xl/sharedStrings.xml><?xml version="1.0" encoding="utf-8"?>
<sst xmlns="http://schemas.openxmlformats.org/spreadsheetml/2006/main" count="513" uniqueCount="213">
  <si>
    <t>AUTORIDAD PARA EL MANEJO SUSTENTABLE DE LA CUENCA Y DEL LAGO DE AMATITLÁN</t>
  </si>
  <si>
    <t>NOMINA CORRESPONDIENTE AL MES DE SEPTIEMBRE 2017</t>
  </si>
  <si>
    <t>NÚMERO 19-2017</t>
  </si>
  <si>
    <t xml:space="preserve"> RENGLÓN 031 "JORNALES" </t>
  </si>
  <si>
    <t xml:space="preserve">SOLICITUD DE PAGO </t>
  </si>
  <si>
    <t>SUBPRODUCTO: DIRECCIÓN Y COORDINACIÓN   001-001-0001</t>
  </si>
  <si>
    <t>11130016-219-00-33-00-000-001-000-031-0115-11-0000-0000</t>
  </si>
  <si>
    <t>No.</t>
  </si>
  <si>
    <t xml:space="preserve">PUESTO </t>
  </si>
  <si>
    <t xml:space="preserve">Titulo Jornal 
Diario </t>
  </si>
  <si>
    <t>Ubicación</t>
  </si>
  <si>
    <t>Empleado</t>
  </si>
  <si>
    <t>Contrato</t>
  </si>
  <si>
    <t>Fecha de 
Ingreso</t>
  </si>
  <si>
    <t>Jornal</t>
  </si>
  <si>
    <t>Días</t>
  </si>
  <si>
    <t>Renglón 031</t>
  </si>
  <si>
    <t>Renglón 033</t>
  </si>
  <si>
    <t>Total Devengado
 Mensual</t>
  </si>
  <si>
    <t>Deducciones</t>
  </si>
  <si>
    <t>Total
Deducciones</t>
  </si>
  <si>
    <t>Liquido</t>
  </si>
  <si>
    <t>Número de
Cuenta</t>
  </si>
  <si>
    <t>Jornales</t>
  </si>
  <si>
    <t>Bono 66-2000</t>
  </si>
  <si>
    <t>complemento específico por nivelación</t>
  </si>
  <si>
    <t>IGSS</t>
  </si>
  <si>
    <t>Retenciones 
Judiciales</t>
  </si>
  <si>
    <t>Decreto 
81-70</t>
  </si>
  <si>
    <t>Encargada de Limpieza</t>
  </si>
  <si>
    <t>Constructor de Puentes</t>
  </si>
  <si>
    <t>Adiministrativo</t>
  </si>
  <si>
    <t>Gladis Mirtala Ramírez Sánchez</t>
  </si>
  <si>
    <t>01-2017-031-AMSA</t>
  </si>
  <si>
    <t>Vidal Cruz Martínez</t>
  </si>
  <si>
    <t>02-2017-031-AMSA</t>
  </si>
  <si>
    <t>Jardinero</t>
  </si>
  <si>
    <t>Victorina de Jesús Peralta Peralta</t>
  </si>
  <si>
    <t>03-2017-031-AMSA</t>
  </si>
  <si>
    <t>01/10/2014</t>
  </si>
  <si>
    <t>Sara Adelaida Quevedo Alcántara</t>
  </si>
  <si>
    <t>04-2017-031-AMSA</t>
  </si>
  <si>
    <t>03/12/2012</t>
  </si>
  <si>
    <t>Elida Etelvina Obando Hernandez</t>
  </si>
  <si>
    <t>05-2017-031-AMSA</t>
  </si>
  <si>
    <t>25/10/2013</t>
  </si>
  <si>
    <t>Yomara Ninett Escobar Calderón</t>
  </si>
  <si>
    <t>06-2017-031-AMSA</t>
  </si>
  <si>
    <t>03/10/2014</t>
  </si>
  <si>
    <t>Elmer Arám Chacón Portillo</t>
  </si>
  <si>
    <t>07-2017-031-AMSA</t>
  </si>
  <si>
    <t>Peon Vigilante</t>
  </si>
  <si>
    <t>Peon Vigilante V</t>
  </si>
  <si>
    <t>Humedal</t>
  </si>
  <si>
    <t>Estuardo Randolfo Gutierrez Cruz</t>
  </si>
  <si>
    <t>65-2017-031-AMSA</t>
  </si>
  <si>
    <t>Biayner Soto Arana</t>
  </si>
  <si>
    <t>66-2017-031-AMSA</t>
  </si>
  <si>
    <t>La Cerra</t>
  </si>
  <si>
    <t>Werlington Jeffrey Robinzon Alvarado Hernandez</t>
  </si>
  <si>
    <t>67-2017-031-AMSA</t>
  </si>
  <si>
    <t>Hamilton Wilfredo Hernández Hernández</t>
  </si>
  <si>
    <t>68-2017-031-AMSA</t>
  </si>
  <si>
    <t>Acuatica</t>
  </si>
  <si>
    <t>Hugo Concepcion Escobar Veliz</t>
  </si>
  <si>
    <t>70-2017-031-AMSA</t>
  </si>
  <si>
    <t>Km 22</t>
  </si>
  <si>
    <t>Nazario Hernández Osorio</t>
  </si>
  <si>
    <t>71-2017-031-AMSA</t>
  </si>
  <si>
    <t>Sebastián Alfredo Morales Morales</t>
  </si>
  <si>
    <t>72-2017-031-AMSA</t>
  </si>
  <si>
    <t>Candido Samayoa y Samayoa</t>
  </si>
  <si>
    <t>73-2017-031-AMSA</t>
  </si>
  <si>
    <t>Axel Augusto Lopez De León</t>
  </si>
  <si>
    <t>Rolando Gonzalez Tahuico</t>
  </si>
  <si>
    <t>75-2017-031-AMSA</t>
  </si>
  <si>
    <t>Jose Urias Muñoz</t>
  </si>
  <si>
    <t>Manolo Gabriel Godoy</t>
  </si>
  <si>
    <t>77-2017-031-AMSA</t>
  </si>
  <si>
    <t>Henry Alejandro Ventura Hernandez</t>
  </si>
  <si>
    <t>78-2017-031-AMSA</t>
  </si>
  <si>
    <t>Jorge Adán Arizandieta García</t>
  </si>
  <si>
    <t>79-2017-031-AMSA</t>
  </si>
  <si>
    <t>Ricardo Arizandieta García</t>
  </si>
  <si>
    <t>80-2017-031-AMSA</t>
  </si>
  <si>
    <t>Rutilia Gomez Lopez</t>
  </si>
  <si>
    <t>81-2017-031-AMSA</t>
  </si>
  <si>
    <t xml:space="preserve">Totales </t>
  </si>
  <si>
    <t xml:space="preserve">SUBPRODUCTO: CONTROL Y MANEJO DE LOS DESECHOS SÓLIDOS EN LA CUENCA DEL LAGO DE AMATITLÁN    001-002-0005 </t>
  </si>
  <si>
    <t>11130016-219-00-33-00-000-002-000-031-0115-11-0000-0000</t>
  </si>
  <si>
    <t>Peón de Campo</t>
  </si>
  <si>
    <t>Desechos Sólidos</t>
  </si>
  <si>
    <t>Maynor de Jesús De León Dionicio</t>
  </si>
  <si>
    <t>08-2017-031-AMSA</t>
  </si>
  <si>
    <t>05/01/2015</t>
  </si>
  <si>
    <t>Cecilio Antonio Vásquez Soto</t>
  </si>
  <si>
    <t>09-2017-031-AMSA</t>
  </si>
  <si>
    <t>Roberto Romero Peralta</t>
  </si>
  <si>
    <t>10-2017-031-AMSA</t>
  </si>
  <si>
    <t>17/02/2015</t>
  </si>
  <si>
    <t>Rafael de Jesús Perea Peralta</t>
  </si>
  <si>
    <t>11-2017-031-AMSA</t>
  </si>
  <si>
    <t>01/01/2016</t>
  </si>
  <si>
    <t xml:space="preserve">SUBPRODUCTO: TRATAMIENTO DE LAS AGUAS RESIDUALES A TRÁVES DE LAS PLANTAS DE TRATAMIENTO A CARGO DE LA INSTITUCIÓN    001-002-0001 </t>
  </si>
  <si>
    <t>Operadores PTAR</t>
  </si>
  <si>
    <t>Desechos Líquidos</t>
  </si>
  <si>
    <t>José Filiberto Domingo Domingo</t>
  </si>
  <si>
    <t>12-2017-031-AMSA</t>
  </si>
  <si>
    <t>Agustín López López</t>
  </si>
  <si>
    <t>13-2017-031-AMSA</t>
  </si>
  <si>
    <t>Nelson Orlando Quiñonez Yohol</t>
  </si>
  <si>
    <t>15-2017-031-AMSA</t>
  </si>
  <si>
    <t>Herculano Colmenar Estrada</t>
  </si>
  <si>
    <t>16-2017-031-AMSA</t>
  </si>
  <si>
    <t>Guillermo Apolonio Chuc Mejía</t>
  </si>
  <si>
    <t>17-2017-031-AMSA</t>
  </si>
  <si>
    <t>Marcelino Gómez Dávila</t>
  </si>
  <si>
    <t>18-2017-031-AMSA</t>
  </si>
  <si>
    <t>Héctor William Martínez Cabrera</t>
  </si>
  <si>
    <t>19-2017-031-AMSA</t>
  </si>
  <si>
    <t>Abel Barillas Grajeda</t>
  </si>
  <si>
    <t>14-2017-031-AMSA</t>
  </si>
  <si>
    <t>Napoleon Canahui Pop</t>
  </si>
  <si>
    <t>82-2017-031-AMSA</t>
  </si>
  <si>
    <t>Calixto de Jesús Rodríguez Quintero</t>
  </si>
  <si>
    <t>20-2017-031-AMSA</t>
  </si>
  <si>
    <t xml:space="preserve">SUBPRODUCTO: VOLUMEN DE DESECHOS SÓLIDOS FLOTANTES Y PLANTAS ACUÁTICAS EXTRAÍDOS DEL LAGO DE AMATITLÁN    001-002-0002 </t>
  </si>
  <si>
    <t>Estación Acuática</t>
  </si>
  <si>
    <t>Flavio Alí Alonso Gil</t>
  </si>
  <si>
    <t>22-2017-031-AMSA</t>
  </si>
  <si>
    <t>Operario de Maquinaria</t>
  </si>
  <si>
    <t>Gerver Oswaldo Suruy Estupe</t>
  </si>
  <si>
    <t>23-2017-031-AMSA</t>
  </si>
  <si>
    <t>Lanchero</t>
  </si>
  <si>
    <t>Andrés Payes Rodríguez</t>
  </si>
  <si>
    <t>24-2017-031-AMSA</t>
  </si>
  <si>
    <t>Ignacio Seijas Sequen</t>
  </si>
  <si>
    <t>25-2017-031-AMSA</t>
  </si>
  <si>
    <t>Mario Arturo Sigüenza</t>
  </si>
  <si>
    <t>26-2017-031-AMSA</t>
  </si>
  <si>
    <t>Carlos Fernando Tello Valdez</t>
  </si>
  <si>
    <t>27-2017-031-AMSA</t>
  </si>
  <si>
    <t>Encargado de Oxigenadores</t>
  </si>
  <si>
    <t>Jesús Antonio Montúfar Mazariegos</t>
  </si>
  <si>
    <t>28-2017-031-AMSA</t>
  </si>
  <si>
    <t>Carlos Humberto Gatica González</t>
  </si>
  <si>
    <t>29-2017-031-AMSA</t>
  </si>
  <si>
    <t>Nery Armando Castañeda Avilés</t>
  </si>
  <si>
    <t>30-2017-031-AMSA</t>
  </si>
  <si>
    <t>Yury Geovani Guzmán Avilés</t>
  </si>
  <si>
    <t>31-2017-031-AMSA</t>
  </si>
  <si>
    <t>Cosmen Vitalino Obando Montenegro</t>
  </si>
  <si>
    <t>32-2017-031-AMSA</t>
  </si>
  <si>
    <t>Juan Antonio Roque Dionisio</t>
  </si>
  <si>
    <t>33-2017-031-AMSA</t>
  </si>
  <si>
    <t>Marlon Geovani Arizandieta Arroyo</t>
  </si>
  <si>
    <t>34-2017-031-AMSA</t>
  </si>
  <si>
    <t>Erik Leonel Quixaj Ortiz</t>
  </si>
  <si>
    <t>35-2017-031-AMSA</t>
  </si>
  <si>
    <t>Reyna Elizabeth Toc Choz</t>
  </si>
  <si>
    <t>36-2017-031-AMSA</t>
  </si>
  <si>
    <t>José Luis Arizandieta Cabrera</t>
  </si>
  <si>
    <t>37-2017-031-AMSA</t>
  </si>
  <si>
    <t xml:space="preserve">SUBPRODUCTO: REFORESTACIÓN Y MANTENIMIENTO DE ÁREAS EN LA CUENCA DEL LAGO DE AMATITLÁN    001-008-0008  </t>
  </si>
  <si>
    <t>11130016-219-00-33-00-000-005-000-031-0115-11-0000-0000</t>
  </si>
  <si>
    <t xml:space="preserve">Forestal </t>
  </si>
  <si>
    <t>Esvin Leonel Rivera Pineda</t>
  </si>
  <si>
    <t>38-2017-031-AMSA</t>
  </si>
  <si>
    <t>José Alberto Rucal</t>
  </si>
  <si>
    <t>39-2017-031-AMSA</t>
  </si>
  <si>
    <t>Forestal</t>
  </si>
  <si>
    <t>Julio Roberto Martínez Aguilar</t>
  </si>
  <si>
    <t>40-2017-031-AMSA</t>
  </si>
  <si>
    <t>Juan Emilio Cruz De León</t>
  </si>
  <si>
    <t>41-2017-031-AMSA</t>
  </si>
  <si>
    <t>Emilio Taque Carranza</t>
  </si>
  <si>
    <t>42-2017-031-AMSA</t>
  </si>
  <si>
    <t>Rigoberto de Jesús Osorio Morataya</t>
  </si>
  <si>
    <t>43-2017-031-AMSA</t>
  </si>
  <si>
    <t>Manuel de Jesús Coy Malín</t>
  </si>
  <si>
    <t>44-2017-031-AMSA</t>
  </si>
  <si>
    <t>Francisco Javier Rivera Orellana</t>
  </si>
  <si>
    <t>45-2017-031-AMSA</t>
  </si>
  <si>
    <t>Fermín Hernández Martinez</t>
  </si>
  <si>
    <t>46-2017-031-AMSA</t>
  </si>
  <si>
    <t>Víctor Manuel López Rodríguez</t>
  </si>
  <si>
    <t>47-2017-031-AMSA</t>
  </si>
  <si>
    <t>Piloto</t>
  </si>
  <si>
    <t>Cosme Virgilio Morales Rodríguez</t>
  </si>
  <si>
    <t>48-2017-031-AMSA</t>
  </si>
  <si>
    <t>Carlos Alberto Morales Contreras</t>
  </si>
  <si>
    <t>49-2017-031-AMSA</t>
  </si>
  <si>
    <t>Miguel Ángel Ramos Luis</t>
  </si>
  <si>
    <t>50-2017-031-AMSA</t>
  </si>
  <si>
    <t>Felipe Santiago Carreto</t>
  </si>
  <si>
    <t>51-2017-031-AMSA</t>
  </si>
  <si>
    <t>Custodio Quiñonez Morataya</t>
  </si>
  <si>
    <t>52-2017-031-AMSA</t>
  </si>
  <si>
    <t>Matilde Arias Cruz</t>
  </si>
  <si>
    <t>53-2017-031-AMSA</t>
  </si>
  <si>
    <t>José Muñoz Chávez</t>
  </si>
  <si>
    <t>54-2017-031-AMSA</t>
  </si>
  <si>
    <t>Víctor Vicente Paredes González</t>
  </si>
  <si>
    <t>55-2017-031-AMSA</t>
  </si>
  <si>
    <t>Antonio Coy Hernandez</t>
  </si>
  <si>
    <t>56-2017-031-AMSA</t>
  </si>
  <si>
    <t>Vitelio Catalan Ovando</t>
  </si>
  <si>
    <t>57-2017-031-AMSA</t>
  </si>
  <si>
    <t>Totales</t>
  </si>
  <si>
    <t>Número de
Cuenta G&amp;T</t>
  </si>
  <si>
    <t>José Luis Perpuac Gómez</t>
  </si>
  <si>
    <t>69-2017-031-AMSA</t>
  </si>
  <si>
    <t>0430010569-2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</si>
</sst>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Q&quot;* #,##0.00_-;\-&quot;Q&quot;* #,##0.00_-;_-&quot;Q&quot;* &quot;-&quot;??_-;_-@_-"/>
    <numFmt numFmtId="164" formatCode="_(&quot;Q&quot;* #,##0.00_);_(&quot;Q&quot;* \(#,##0.00\);_(&quot;Q&quot;* &quot;-&quot;??_);_(@_)"/>
    <numFmt numFmtId="165" formatCode="_([$Q-100A]* #,##0.00_);_([$Q-100A]* \(#,##0.00\);_([$Q-100A]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8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2F8BA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</cellStyleXfs>
  <cellXfs count="99">
    <xf numFmtId="0" fontId="0" fillId="0" borderId="0" xfId="0"/>
    <xf numFmtId="0" fontId="3" fillId="0" borderId="0" xfId="2" applyFont="1" applyAlignment="1">
      <alignment vertical="center"/>
    </xf>
    <xf numFmtId="0" fontId="3" fillId="0" borderId="0" xfId="2" applyFont="1" applyAlignment="1">
      <alignment horizontal="center" vertical="center"/>
    </xf>
    <xf numFmtId="49" fontId="3" fillId="0" borderId="0" xfId="2" applyNumberFormat="1" applyFont="1" applyAlignment="1">
      <alignment horizontal="center" vertical="center"/>
    </xf>
    <xf numFmtId="0" fontId="4" fillId="0" borderId="0" xfId="3" applyFont="1" applyBorder="1" applyAlignment="1">
      <alignment horizontal="center" vertical="center"/>
    </xf>
    <xf numFmtId="0" fontId="4" fillId="0" borderId="0" xfId="2" applyFont="1" applyFill="1" applyAlignment="1">
      <alignment horizontal="center" vertical="center"/>
    </xf>
    <xf numFmtId="0" fontId="4" fillId="0" borderId="0" xfId="2" applyFont="1" applyFill="1" applyBorder="1" applyAlignment="1">
      <alignment horizontal="center" vertical="center"/>
    </xf>
    <xf numFmtId="0" fontId="3" fillId="0" borderId="0" xfId="2" applyFont="1" applyFill="1" applyAlignment="1">
      <alignment vertical="center"/>
    </xf>
    <xf numFmtId="0" fontId="4" fillId="0" borderId="0" xfId="2" applyFont="1" applyFill="1" applyBorder="1" applyAlignment="1">
      <alignment horizontal="center" vertical="center"/>
    </xf>
    <xf numFmtId="0" fontId="5" fillId="0" borderId="0" xfId="3" applyFont="1" applyBorder="1" applyAlignment="1">
      <alignment vertical="center"/>
    </xf>
    <xf numFmtId="0" fontId="5" fillId="0" borderId="0" xfId="3" applyFont="1" applyBorder="1" applyAlignment="1">
      <alignment horizontal="right" vertical="center"/>
    </xf>
    <xf numFmtId="164" fontId="5" fillId="0" borderId="0" xfId="2" applyNumberFormat="1" applyFont="1" applyAlignment="1">
      <alignment horizontal="center" vertical="center"/>
    </xf>
    <xf numFmtId="0" fontId="4" fillId="0" borderId="0" xfId="3" applyFont="1" applyAlignment="1">
      <alignment horizontal="center" vertical="center"/>
    </xf>
    <xf numFmtId="0" fontId="4" fillId="0" borderId="0" xfId="3" applyFont="1" applyBorder="1" applyAlignment="1">
      <alignment horizontal="center" vertical="center"/>
    </xf>
    <xf numFmtId="0" fontId="6" fillId="0" borderId="0" xfId="2" applyFont="1" applyFill="1" applyBorder="1" applyAlignment="1">
      <alignment horizontal="center" vertical="center"/>
    </xf>
    <xf numFmtId="0" fontId="6" fillId="0" borderId="0" xfId="2" applyFont="1" applyFill="1" applyBorder="1" applyAlignment="1">
      <alignment horizontal="center" vertical="center"/>
    </xf>
    <xf numFmtId="0" fontId="7" fillId="2" borderId="1" xfId="2" applyFont="1" applyFill="1" applyBorder="1" applyAlignment="1">
      <alignment horizontal="center" vertical="center" wrapText="1"/>
    </xf>
    <xf numFmtId="0" fontId="7" fillId="2" borderId="1" xfId="2" applyFont="1" applyFill="1" applyBorder="1" applyAlignment="1">
      <alignment horizontal="center" vertical="center" wrapText="1"/>
    </xf>
    <xf numFmtId="49" fontId="7" fillId="2" borderId="1" xfId="2" applyNumberFormat="1" applyFont="1" applyFill="1" applyBorder="1" applyAlignment="1">
      <alignment horizontal="center" vertical="center" wrapText="1"/>
    </xf>
    <xf numFmtId="0" fontId="7" fillId="2" borderId="1" xfId="2" applyFont="1" applyFill="1" applyBorder="1" applyAlignment="1">
      <alignment horizontal="center" vertical="center"/>
    </xf>
    <xf numFmtId="0" fontId="7" fillId="3" borderId="1" xfId="2" applyFont="1" applyFill="1" applyBorder="1" applyAlignment="1">
      <alignment horizontal="center" vertical="center" wrapText="1"/>
    </xf>
    <xf numFmtId="0" fontId="7" fillId="2" borderId="2" xfId="2" applyFont="1" applyFill="1" applyBorder="1" applyAlignment="1">
      <alignment horizontal="center" vertical="center"/>
    </xf>
    <xf numFmtId="0" fontId="7" fillId="2" borderId="3" xfId="2" applyFont="1" applyFill="1" applyBorder="1" applyAlignment="1">
      <alignment horizontal="center" vertical="center"/>
    </xf>
    <xf numFmtId="0" fontId="7" fillId="2" borderId="1" xfId="3" applyFont="1" applyFill="1" applyBorder="1" applyAlignment="1">
      <alignment horizontal="center" vertical="center" wrapText="1"/>
    </xf>
    <xf numFmtId="0" fontId="7" fillId="4" borderId="1" xfId="2" applyFont="1" applyFill="1" applyBorder="1" applyAlignment="1">
      <alignment horizontal="center" vertical="center" wrapText="1"/>
    </xf>
    <xf numFmtId="0" fontId="7" fillId="2" borderId="1" xfId="2" applyFont="1" applyFill="1" applyBorder="1" applyAlignment="1">
      <alignment horizontal="center" vertical="center"/>
    </xf>
    <xf numFmtId="0" fontId="3" fillId="0" borderId="1" xfId="2" applyFont="1" applyBorder="1" applyAlignment="1">
      <alignment horizontal="center" vertical="center"/>
    </xf>
    <xf numFmtId="49" fontId="3" fillId="0" borderId="1" xfId="2" applyNumberFormat="1" applyFont="1" applyBorder="1" applyAlignment="1">
      <alignment horizontal="center" vertical="center"/>
    </xf>
    <xf numFmtId="0" fontId="3" fillId="5" borderId="1" xfId="2" applyFont="1" applyFill="1" applyBorder="1" applyAlignment="1">
      <alignment horizontal="center" vertical="center"/>
    </xf>
    <xf numFmtId="0" fontId="3" fillId="0" borderId="1" xfId="2" applyFont="1" applyFill="1" applyBorder="1" applyAlignment="1">
      <alignment horizontal="left" vertical="center"/>
    </xf>
    <xf numFmtId="0" fontId="3" fillId="0" borderId="1" xfId="2" applyFont="1" applyFill="1" applyBorder="1" applyAlignment="1">
      <alignment horizontal="center" vertical="center"/>
    </xf>
    <xf numFmtId="14" fontId="3" fillId="0" borderId="1" xfId="2" applyNumberFormat="1" applyFont="1" applyBorder="1" applyAlignment="1">
      <alignment vertical="center"/>
    </xf>
    <xf numFmtId="44" fontId="3" fillId="0" borderId="1" xfId="1" applyFont="1" applyFill="1" applyBorder="1" applyAlignment="1">
      <alignment horizontal="center" vertical="center"/>
    </xf>
    <xf numFmtId="0" fontId="3" fillId="0" borderId="1" xfId="4" applyNumberFormat="1" applyFont="1" applyFill="1" applyBorder="1" applyAlignment="1">
      <alignment horizontal="center" vertical="center"/>
    </xf>
    <xf numFmtId="164" fontId="3" fillId="0" borderId="1" xfId="4" applyFont="1" applyBorder="1" applyAlignment="1">
      <alignment vertical="center"/>
    </xf>
    <xf numFmtId="165" fontId="3" fillId="3" borderId="1" xfId="1" applyNumberFormat="1" applyFont="1" applyFill="1" applyBorder="1" applyAlignment="1">
      <alignment vertical="center"/>
    </xf>
    <xf numFmtId="164" fontId="3" fillId="0" borderId="1" xfId="4" applyFont="1" applyBorder="1" applyAlignment="1">
      <alignment horizontal="left" vertical="center"/>
    </xf>
    <xf numFmtId="164" fontId="3" fillId="2" borderId="1" xfId="4" applyNumberFormat="1" applyFont="1" applyFill="1" applyBorder="1" applyAlignment="1">
      <alignment horizontal="left" vertical="center"/>
    </xf>
    <xf numFmtId="164" fontId="3" fillId="4" borderId="1" xfId="4" applyFont="1" applyFill="1" applyBorder="1" applyAlignment="1">
      <alignment vertical="center"/>
    </xf>
    <xf numFmtId="0" fontId="3" fillId="0" borderId="1" xfId="2" applyNumberFormat="1" applyFont="1" applyFill="1" applyBorder="1" applyAlignment="1">
      <alignment horizontal="center" vertical="center"/>
    </xf>
    <xf numFmtId="14" fontId="3" fillId="0" borderId="1" xfId="2" applyNumberFormat="1" applyFont="1" applyBorder="1" applyAlignment="1">
      <alignment horizontal="center" vertical="center"/>
    </xf>
    <xf numFmtId="0" fontId="3" fillId="6" borderId="1" xfId="2" applyFont="1" applyFill="1" applyBorder="1" applyAlignment="1">
      <alignment horizontal="center" vertical="center"/>
    </xf>
    <xf numFmtId="49" fontId="7" fillId="0" borderId="0" xfId="2" applyNumberFormat="1" applyFont="1" applyFill="1" applyBorder="1" applyAlignment="1">
      <alignment horizontal="center" vertical="center"/>
    </xf>
    <xf numFmtId="49" fontId="7" fillId="0" borderId="0" xfId="2" applyNumberFormat="1" applyFont="1" applyFill="1" applyBorder="1" applyAlignment="1">
      <alignment vertical="center"/>
    </xf>
    <xf numFmtId="49" fontId="7" fillId="2" borderId="2" xfId="2" applyNumberFormat="1" applyFont="1" applyFill="1" applyBorder="1" applyAlignment="1">
      <alignment horizontal="center" vertical="center"/>
    </xf>
    <xf numFmtId="49" fontId="7" fillId="2" borderId="3" xfId="2" applyNumberFormat="1" applyFont="1" applyFill="1" applyBorder="1" applyAlignment="1">
      <alignment horizontal="center" vertical="center"/>
    </xf>
    <xf numFmtId="49" fontId="7" fillId="2" borderId="4" xfId="2" applyNumberFormat="1" applyFont="1" applyFill="1" applyBorder="1" applyAlignment="1">
      <alignment horizontal="center" vertical="center"/>
    </xf>
    <xf numFmtId="164" fontId="7" fillId="2" borderId="5" xfId="4" applyFont="1" applyFill="1" applyBorder="1" applyAlignment="1">
      <alignment vertical="center"/>
    </xf>
    <xf numFmtId="164" fontId="7" fillId="3" borderId="2" xfId="4" applyFont="1" applyFill="1" applyBorder="1" applyAlignment="1" applyProtection="1">
      <alignment vertical="center"/>
    </xf>
    <xf numFmtId="164" fontId="7" fillId="2" borderId="5" xfId="4" applyNumberFormat="1" applyFont="1" applyFill="1" applyBorder="1" applyAlignment="1">
      <alignment vertical="center"/>
    </xf>
    <xf numFmtId="164" fontId="7" fillId="4" borderId="5" xfId="4" applyNumberFormat="1" applyFont="1" applyFill="1" applyBorder="1" applyAlignment="1" applyProtection="1">
      <alignment vertical="center"/>
    </xf>
    <xf numFmtId="1" fontId="7" fillId="0" borderId="0" xfId="2" applyNumberFormat="1" applyFont="1" applyBorder="1" applyAlignment="1">
      <alignment horizontal="center" vertical="center"/>
    </xf>
    <xf numFmtId="49" fontId="7" fillId="0" borderId="0" xfId="2" applyNumberFormat="1" applyFont="1" applyBorder="1" applyAlignment="1">
      <alignment vertical="center"/>
    </xf>
    <xf numFmtId="49" fontId="7" fillId="0" borderId="0" xfId="2" applyNumberFormat="1" applyFont="1" applyBorder="1" applyAlignment="1">
      <alignment horizontal="right" vertical="center"/>
    </xf>
    <xf numFmtId="49" fontId="7" fillId="0" borderId="0" xfId="2" applyNumberFormat="1" applyFont="1" applyBorder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3" fillId="0" borderId="1" xfId="2" applyFont="1" applyFill="1" applyBorder="1" applyAlignment="1">
      <alignment horizontal="justify" vertical="center"/>
    </xf>
    <xf numFmtId="164" fontId="7" fillId="2" borderId="5" xfId="2" applyNumberFormat="1" applyFont="1" applyFill="1" applyBorder="1" applyAlignment="1">
      <alignment horizontal="right" vertical="center"/>
    </xf>
    <xf numFmtId="164" fontId="7" fillId="3" borderId="6" xfId="2" applyNumberFormat="1" applyFont="1" applyFill="1" applyBorder="1" applyAlignment="1">
      <alignment vertical="center"/>
    </xf>
    <xf numFmtId="164" fontId="7" fillId="3" borderId="5" xfId="2" applyNumberFormat="1" applyFont="1" applyFill="1" applyBorder="1" applyAlignment="1">
      <alignment horizontal="right" vertical="center"/>
    </xf>
    <xf numFmtId="49" fontId="3" fillId="5" borderId="1" xfId="5" applyNumberFormat="1" applyFont="1" applyFill="1" applyBorder="1" applyAlignment="1">
      <alignment horizontal="center" vertical="center"/>
    </xf>
    <xf numFmtId="0" fontId="3" fillId="5" borderId="1" xfId="5" applyFont="1" applyFill="1" applyBorder="1" applyAlignment="1">
      <alignment horizontal="left" vertical="center"/>
    </xf>
    <xf numFmtId="14" fontId="3" fillId="5" borderId="1" xfId="5" applyNumberFormat="1" applyFont="1" applyFill="1" applyBorder="1" applyAlignment="1">
      <alignment horizontal="left" vertical="center"/>
    </xf>
    <xf numFmtId="44" fontId="3" fillId="5" borderId="1" xfId="1" applyFont="1" applyFill="1" applyBorder="1" applyAlignment="1">
      <alignment horizontal="center" vertical="center"/>
    </xf>
    <xf numFmtId="44" fontId="8" fillId="5" borderId="1" xfId="1" applyFont="1" applyFill="1" applyBorder="1"/>
    <xf numFmtId="164" fontId="3" fillId="5" borderId="1" xfId="4" applyFont="1" applyFill="1" applyBorder="1" applyAlignment="1">
      <alignment vertical="center"/>
    </xf>
    <xf numFmtId="164" fontId="3" fillId="5" borderId="1" xfId="4" applyFont="1" applyFill="1" applyBorder="1" applyAlignment="1">
      <alignment horizontal="left" vertical="center"/>
    </xf>
    <xf numFmtId="164" fontId="3" fillId="5" borderId="1" xfId="4" applyNumberFormat="1" applyFont="1" applyFill="1" applyBorder="1" applyAlignment="1">
      <alignment horizontal="left" vertical="center"/>
    </xf>
    <xf numFmtId="0" fontId="8" fillId="5" borderId="1" xfId="0" applyFont="1" applyFill="1" applyBorder="1"/>
    <xf numFmtId="164" fontId="7" fillId="7" borderId="6" xfId="4" applyFont="1" applyFill="1" applyBorder="1" applyAlignment="1">
      <alignment vertical="center"/>
    </xf>
    <xf numFmtId="164" fontId="7" fillId="4" borderId="5" xfId="4" applyFont="1" applyFill="1" applyBorder="1" applyAlignment="1">
      <alignment vertical="center"/>
    </xf>
    <xf numFmtId="49" fontId="6" fillId="0" borderId="0" xfId="2" applyNumberFormat="1" applyFont="1" applyFill="1" applyBorder="1" applyAlignment="1">
      <alignment horizontal="center" vertical="center"/>
    </xf>
    <xf numFmtId="49" fontId="3" fillId="6" borderId="1" xfId="2" applyNumberFormat="1" applyFont="1" applyFill="1" applyBorder="1" applyAlignment="1">
      <alignment horizontal="center" vertical="center"/>
    </xf>
    <xf numFmtId="164" fontId="7" fillId="3" borderId="6" xfId="4" applyFont="1" applyFill="1" applyBorder="1" applyAlignment="1">
      <alignment vertical="center"/>
    </xf>
    <xf numFmtId="164" fontId="7" fillId="0" borderId="0" xfId="4" applyFont="1" applyFill="1" applyBorder="1" applyAlignment="1">
      <alignment vertical="center"/>
    </xf>
    <xf numFmtId="17" fontId="3" fillId="0" borderId="1" xfId="2" applyNumberFormat="1" applyFont="1" applyFill="1" applyBorder="1" applyAlignment="1">
      <alignment horizontal="center" vertical="center"/>
    </xf>
    <xf numFmtId="14" fontId="3" fillId="6" borderId="1" xfId="2" applyNumberFormat="1" applyFont="1" applyFill="1" applyBorder="1" applyAlignment="1">
      <alignment horizontal="center" vertical="center"/>
    </xf>
    <xf numFmtId="0" fontId="3" fillId="0" borderId="1" xfId="5" applyFont="1" applyFill="1" applyBorder="1" applyAlignment="1">
      <alignment vertical="center"/>
    </xf>
    <xf numFmtId="0" fontId="3" fillId="0" borderId="1" xfId="5" applyFont="1" applyFill="1" applyBorder="1" applyAlignment="1">
      <alignment horizontal="left" vertical="center"/>
    </xf>
    <xf numFmtId="164" fontId="7" fillId="3" borderId="2" xfId="4" applyFont="1" applyFill="1" applyBorder="1" applyAlignment="1">
      <alignment vertical="center"/>
    </xf>
    <xf numFmtId="164" fontId="7" fillId="3" borderId="5" xfId="4" applyFont="1" applyFill="1" applyBorder="1" applyAlignment="1">
      <alignment vertical="center"/>
    </xf>
    <xf numFmtId="0" fontId="7" fillId="2" borderId="7" xfId="2" applyFont="1" applyFill="1" applyBorder="1" applyAlignment="1">
      <alignment horizontal="center" vertical="center" wrapText="1"/>
    </xf>
    <xf numFmtId="49" fontId="7" fillId="2" borderId="7" xfId="2" applyNumberFormat="1" applyFont="1" applyFill="1" applyBorder="1" applyAlignment="1">
      <alignment horizontal="center" vertical="center" wrapText="1"/>
    </xf>
    <xf numFmtId="0" fontId="7" fillId="2" borderId="7" xfId="2" applyFont="1" applyFill="1" applyBorder="1" applyAlignment="1">
      <alignment horizontal="center" vertical="center"/>
    </xf>
    <xf numFmtId="0" fontId="7" fillId="3" borderId="7" xfId="2" applyFont="1" applyFill="1" applyBorder="1" applyAlignment="1">
      <alignment horizontal="center" vertical="center" wrapText="1"/>
    </xf>
    <xf numFmtId="0" fontId="7" fillId="2" borderId="4" xfId="2" applyFont="1" applyFill="1" applyBorder="1" applyAlignment="1">
      <alignment horizontal="center" vertical="center"/>
    </xf>
    <xf numFmtId="0" fontId="7" fillId="2" borderId="7" xfId="3" applyFont="1" applyFill="1" applyBorder="1" applyAlignment="1">
      <alignment horizontal="center" vertical="center" wrapText="1"/>
    </xf>
    <xf numFmtId="0" fontId="7" fillId="4" borderId="7" xfId="2" applyFont="1" applyFill="1" applyBorder="1" applyAlignment="1">
      <alignment horizontal="center" vertical="center" wrapText="1"/>
    </xf>
    <xf numFmtId="0" fontId="7" fillId="2" borderId="8" xfId="2" applyFont="1" applyFill="1" applyBorder="1" applyAlignment="1">
      <alignment horizontal="center" vertical="center" wrapText="1"/>
    </xf>
    <xf numFmtId="49" fontId="7" fillId="2" borderId="8" xfId="2" applyNumberFormat="1" applyFont="1" applyFill="1" applyBorder="1" applyAlignment="1">
      <alignment horizontal="center" vertical="center" wrapText="1"/>
    </xf>
    <xf numFmtId="0" fontId="7" fillId="2" borderId="5" xfId="2" applyFont="1" applyFill="1" applyBorder="1" applyAlignment="1">
      <alignment horizontal="center" vertical="center"/>
    </xf>
    <xf numFmtId="0" fontId="7" fillId="3" borderId="8" xfId="2" applyFont="1" applyFill="1" applyBorder="1" applyAlignment="1">
      <alignment horizontal="center" vertical="center" wrapText="1"/>
    </xf>
    <xf numFmtId="0" fontId="7" fillId="2" borderId="8" xfId="3" applyFont="1" applyFill="1" applyBorder="1" applyAlignment="1">
      <alignment horizontal="center" vertical="center" wrapText="1"/>
    </xf>
    <xf numFmtId="0" fontId="7" fillId="4" borderId="8" xfId="2" applyFont="1" applyFill="1" applyBorder="1" applyAlignment="1">
      <alignment horizontal="center" vertical="center" wrapText="1"/>
    </xf>
    <xf numFmtId="0" fontId="7" fillId="2" borderId="5" xfId="2" applyFont="1" applyFill="1" applyBorder="1" applyAlignment="1">
      <alignment horizontal="center" vertical="center" wrapText="1"/>
    </xf>
    <xf numFmtId="49" fontId="7" fillId="2" borderId="5" xfId="2" applyNumberFormat="1" applyFont="1" applyFill="1" applyBorder="1" applyAlignment="1">
      <alignment horizontal="center" vertical="center" wrapText="1"/>
    </xf>
    <xf numFmtId="0" fontId="7" fillId="3" borderId="5" xfId="2" applyFont="1" applyFill="1" applyBorder="1" applyAlignment="1">
      <alignment horizontal="center" vertical="center" wrapText="1"/>
    </xf>
    <xf numFmtId="0" fontId="7" fillId="2" borderId="5" xfId="3" applyFont="1" applyFill="1" applyBorder="1" applyAlignment="1">
      <alignment horizontal="center" vertical="center" wrapText="1"/>
    </xf>
    <xf numFmtId="0" fontId="7" fillId="4" borderId="5" xfId="2" applyFont="1" applyFill="1" applyBorder="1" applyAlignment="1">
      <alignment horizontal="center" vertical="center" wrapText="1"/>
    </xf>
  </cellXfs>
  <cellStyles count="6">
    <cellStyle name="Moneda" xfId="1" builtinId="4"/>
    <cellStyle name="Moneda 2" xfId="4"/>
    <cellStyle name="Normal" xfId="0" builtinId="0"/>
    <cellStyle name="Normal 2" xfId="2"/>
    <cellStyle name="Normal_jacki 031-029-021-022_PERSONAL_AMSA_2010(2)" xfId="3"/>
    <cellStyle name="Normal_jacki 031-029-021-022_POR DIVISIÓN FUNCIONAL JACKI3 28-05-2010 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53</xdr:row>
      <xdr:rowOff>0</xdr:rowOff>
    </xdr:from>
    <xdr:ext cx="184731" cy="264560"/>
    <xdr:sp macro="" textlink="">
      <xdr:nvSpPr>
        <xdr:cNvPr id="2" name="176 CuadroTexto"/>
        <xdr:cNvSpPr txBox="1"/>
      </xdr:nvSpPr>
      <xdr:spPr>
        <a:xfrm>
          <a:off x="352425" y="13544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184731" cy="264560"/>
    <xdr:sp macro="" textlink="">
      <xdr:nvSpPr>
        <xdr:cNvPr id="3" name="177 CuadroTexto"/>
        <xdr:cNvSpPr txBox="1"/>
      </xdr:nvSpPr>
      <xdr:spPr>
        <a:xfrm>
          <a:off x="352425" y="1471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53</xdr:row>
      <xdr:rowOff>0</xdr:rowOff>
    </xdr:from>
    <xdr:ext cx="184731" cy="264560"/>
    <xdr:sp macro="" textlink="">
      <xdr:nvSpPr>
        <xdr:cNvPr id="4" name="58 CuadroTexto"/>
        <xdr:cNvSpPr txBox="1"/>
      </xdr:nvSpPr>
      <xdr:spPr>
        <a:xfrm>
          <a:off x="352425" y="13544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69</xdr:row>
      <xdr:rowOff>0</xdr:rowOff>
    </xdr:from>
    <xdr:ext cx="184731" cy="264560"/>
    <xdr:sp macro="" textlink="">
      <xdr:nvSpPr>
        <xdr:cNvPr id="5" name="8 CuadroTexto"/>
        <xdr:cNvSpPr txBox="1"/>
      </xdr:nvSpPr>
      <xdr:spPr>
        <a:xfrm>
          <a:off x="352425" y="1711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53</xdr:row>
      <xdr:rowOff>0</xdr:rowOff>
    </xdr:from>
    <xdr:ext cx="184731" cy="264560"/>
    <xdr:sp macro="" textlink="">
      <xdr:nvSpPr>
        <xdr:cNvPr id="6" name="9 CuadroTexto"/>
        <xdr:cNvSpPr txBox="1"/>
      </xdr:nvSpPr>
      <xdr:spPr>
        <a:xfrm>
          <a:off x="352425" y="13544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81</xdr:row>
      <xdr:rowOff>0</xdr:rowOff>
    </xdr:from>
    <xdr:ext cx="184731" cy="264560"/>
    <xdr:sp macro="" textlink="">
      <xdr:nvSpPr>
        <xdr:cNvPr id="7" name="11 CuadroTexto"/>
        <xdr:cNvSpPr txBox="1"/>
      </xdr:nvSpPr>
      <xdr:spPr>
        <a:xfrm>
          <a:off x="352425" y="19888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39</xdr:row>
      <xdr:rowOff>0</xdr:rowOff>
    </xdr:from>
    <xdr:ext cx="184731" cy="264560"/>
    <xdr:sp macro="" textlink="">
      <xdr:nvSpPr>
        <xdr:cNvPr id="8" name="12 CuadroTexto"/>
        <xdr:cNvSpPr txBox="1"/>
      </xdr:nvSpPr>
      <xdr:spPr>
        <a:xfrm>
          <a:off x="9525" y="8372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39</xdr:row>
      <xdr:rowOff>0</xdr:rowOff>
    </xdr:from>
    <xdr:ext cx="184731" cy="264560"/>
    <xdr:sp macro="" textlink="">
      <xdr:nvSpPr>
        <xdr:cNvPr id="9" name="13 CuadroTexto"/>
        <xdr:cNvSpPr txBox="1"/>
      </xdr:nvSpPr>
      <xdr:spPr>
        <a:xfrm>
          <a:off x="352425" y="8372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69</xdr:row>
      <xdr:rowOff>0</xdr:rowOff>
    </xdr:from>
    <xdr:ext cx="184731" cy="264560"/>
    <xdr:sp macro="" textlink="">
      <xdr:nvSpPr>
        <xdr:cNvPr id="10" name="14 CuadroTexto"/>
        <xdr:cNvSpPr txBox="1"/>
      </xdr:nvSpPr>
      <xdr:spPr>
        <a:xfrm>
          <a:off x="352425" y="1711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69</xdr:row>
      <xdr:rowOff>0</xdr:rowOff>
    </xdr:from>
    <xdr:ext cx="184731" cy="264560"/>
    <xdr:sp macro="" textlink="">
      <xdr:nvSpPr>
        <xdr:cNvPr id="11" name="15 CuadroTexto"/>
        <xdr:cNvSpPr txBox="1"/>
      </xdr:nvSpPr>
      <xdr:spPr>
        <a:xfrm>
          <a:off x="352425" y="1711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73</xdr:row>
      <xdr:rowOff>0</xdr:rowOff>
    </xdr:from>
    <xdr:ext cx="184731" cy="264560"/>
    <xdr:sp macro="" textlink="">
      <xdr:nvSpPr>
        <xdr:cNvPr id="12" name="16 CuadroTexto"/>
        <xdr:cNvSpPr txBox="1"/>
      </xdr:nvSpPr>
      <xdr:spPr>
        <a:xfrm>
          <a:off x="352425" y="17916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73</xdr:row>
      <xdr:rowOff>0</xdr:rowOff>
    </xdr:from>
    <xdr:ext cx="184731" cy="264560"/>
    <xdr:sp macro="" textlink="">
      <xdr:nvSpPr>
        <xdr:cNvPr id="13" name="17 CuadroTexto"/>
        <xdr:cNvSpPr txBox="1"/>
      </xdr:nvSpPr>
      <xdr:spPr>
        <a:xfrm>
          <a:off x="352425" y="17916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73</xdr:row>
      <xdr:rowOff>0</xdr:rowOff>
    </xdr:from>
    <xdr:ext cx="184731" cy="264560"/>
    <xdr:sp macro="" textlink="">
      <xdr:nvSpPr>
        <xdr:cNvPr id="14" name="18 CuadroTexto"/>
        <xdr:cNvSpPr txBox="1"/>
      </xdr:nvSpPr>
      <xdr:spPr>
        <a:xfrm>
          <a:off x="352425" y="17916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184731" cy="264560"/>
    <xdr:sp macro="" textlink="">
      <xdr:nvSpPr>
        <xdr:cNvPr id="15" name="19 CuadroTexto"/>
        <xdr:cNvSpPr txBox="1"/>
      </xdr:nvSpPr>
      <xdr:spPr>
        <a:xfrm>
          <a:off x="352425" y="2488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184731" cy="264560"/>
    <xdr:sp macro="" textlink="">
      <xdr:nvSpPr>
        <xdr:cNvPr id="16" name="20 CuadroTexto"/>
        <xdr:cNvSpPr txBox="1"/>
      </xdr:nvSpPr>
      <xdr:spPr>
        <a:xfrm>
          <a:off x="352425" y="2488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184731" cy="264560"/>
    <xdr:sp macro="" textlink="">
      <xdr:nvSpPr>
        <xdr:cNvPr id="17" name="21 CuadroTexto"/>
        <xdr:cNvSpPr txBox="1"/>
      </xdr:nvSpPr>
      <xdr:spPr>
        <a:xfrm>
          <a:off x="352425" y="2488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184731" cy="264560"/>
    <xdr:sp macro="" textlink="">
      <xdr:nvSpPr>
        <xdr:cNvPr id="18" name="22 CuadroTexto"/>
        <xdr:cNvSpPr txBox="1"/>
      </xdr:nvSpPr>
      <xdr:spPr>
        <a:xfrm>
          <a:off x="352425" y="25488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184731" cy="264560"/>
    <xdr:sp macro="" textlink="">
      <xdr:nvSpPr>
        <xdr:cNvPr id="19" name="23 CuadroTexto"/>
        <xdr:cNvSpPr txBox="1"/>
      </xdr:nvSpPr>
      <xdr:spPr>
        <a:xfrm>
          <a:off x="352425" y="25488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184731" cy="264560"/>
    <xdr:sp macro="" textlink="">
      <xdr:nvSpPr>
        <xdr:cNvPr id="20" name="24 CuadroTexto"/>
        <xdr:cNvSpPr txBox="1"/>
      </xdr:nvSpPr>
      <xdr:spPr>
        <a:xfrm>
          <a:off x="352425" y="25488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84</xdr:row>
      <xdr:rowOff>0</xdr:rowOff>
    </xdr:from>
    <xdr:ext cx="184731" cy="264560"/>
    <xdr:sp macro="" textlink="">
      <xdr:nvSpPr>
        <xdr:cNvPr id="21" name="27 CuadroTexto"/>
        <xdr:cNvSpPr txBox="1"/>
      </xdr:nvSpPr>
      <xdr:spPr>
        <a:xfrm>
          <a:off x="352425" y="2048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41</xdr:row>
      <xdr:rowOff>0</xdr:rowOff>
    </xdr:from>
    <xdr:ext cx="184731" cy="264560"/>
    <xdr:sp macro="" textlink="">
      <xdr:nvSpPr>
        <xdr:cNvPr id="22" name="28 CuadroTexto"/>
        <xdr:cNvSpPr txBox="1"/>
      </xdr:nvSpPr>
      <xdr:spPr>
        <a:xfrm>
          <a:off x="352425" y="937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64560"/>
    <xdr:sp macro="" textlink="">
      <xdr:nvSpPr>
        <xdr:cNvPr id="23" name="29 CuadroTexto"/>
        <xdr:cNvSpPr txBox="1"/>
      </xdr:nvSpPr>
      <xdr:spPr>
        <a:xfrm>
          <a:off x="352425" y="10544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41</xdr:row>
      <xdr:rowOff>0</xdr:rowOff>
    </xdr:from>
    <xdr:ext cx="184731" cy="264560"/>
    <xdr:sp macro="" textlink="">
      <xdr:nvSpPr>
        <xdr:cNvPr id="24" name="30 CuadroTexto"/>
        <xdr:cNvSpPr txBox="1"/>
      </xdr:nvSpPr>
      <xdr:spPr>
        <a:xfrm>
          <a:off x="352425" y="937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41</xdr:row>
      <xdr:rowOff>0</xdr:rowOff>
    </xdr:from>
    <xdr:ext cx="184731" cy="264560"/>
    <xdr:sp macro="" textlink="">
      <xdr:nvSpPr>
        <xdr:cNvPr id="25" name="31 CuadroTexto"/>
        <xdr:cNvSpPr txBox="1"/>
      </xdr:nvSpPr>
      <xdr:spPr>
        <a:xfrm>
          <a:off x="352425" y="937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51</xdr:row>
      <xdr:rowOff>0</xdr:rowOff>
    </xdr:from>
    <xdr:ext cx="184731" cy="264560"/>
    <xdr:sp macro="" textlink="">
      <xdr:nvSpPr>
        <xdr:cNvPr id="26" name="32 CuadroTexto"/>
        <xdr:cNvSpPr txBox="1"/>
      </xdr:nvSpPr>
      <xdr:spPr>
        <a:xfrm>
          <a:off x="352425" y="1294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51</xdr:row>
      <xdr:rowOff>0</xdr:rowOff>
    </xdr:from>
    <xdr:ext cx="184731" cy="264560"/>
    <xdr:sp macro="" textlink="">
      <xdr:nvSpPr>
        <xdr:cNvPr id="27" name="33 CuadroTexto"/>
        <xdr:cNvSpPr txBox="1"/>
      </xdr:nvSpPr>
      <xdr:spPr>
        <a:xfrm>
          <a:off x="352425" y="1294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twoCellAnchor editAs="oneCell">
    <xdr:from>
      <xdr:col>17</xdr:col>
      <xdr:colOff>114300</xdr:colOff>
      <xdr:row>0</xdr:row>
      <xdr:rowOff>66675</xdr:rowOff>
    </xdr:from>
    <xdr:to>
      <xdr:col>18</xdr:col>
      <xdr:colOff>314885</xdr:colOff>
      <xdr:row>6</xdr:row>
      <xdr:rowOff>12244</xdr:rowOff>
    </xdr:to>
    <xdr:pic>
      <xdr:nvPicPr>
        <xdr:cNvPr id="28" name="34 Imagen" descr="Logo_Amsa_1.jpg"/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11892" r="12432"/>
        <a:stretch>
          <a:fillRect/>
        </a:stretch>
      </xdr:blipFill>
      <xdr:spPr bwMode="auto">
        <a:xfrm>
          <a:off x="13049250" y="66675"/>
          <a:ext cx="962585" cy="10885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94</xdr:row>
      <xdr:rowOff>0</xdr:rowOff>
    </xdr:from>
    <xdr:ext cx="184731" cy="264560"/>
    <xdr:sp macro="" textlink="">
      <xdr:nvSpPr>
        <xdr:cNvPr id="29" name="40 CuadroTexto"/>
        <xdr:cNvSpPr txBox="1"/>
      </xdr:nvSpPr>
      <xdr:spPr>
        <a:xfrm>
          <a:off x="352425" y="2488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184731" cy="264560"/>
    <xdr:sp macro="" textlink="">
      <xdr:nvSpPr>
        <xdr:cNvPr id="30" name="41 CuadroTexto"/>
        <xdr:cNvSpPr txBox="1"/>
      </xdr:nvSpPr>
      <xdr:spPr>
        <a:xfrm>
          <a:off x="352425" y="2488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51</xdr:row>
      <xdr:rowOff>0</xdr:rowOff>
    </xdr:from>
    <xdr:ext cx="184731" cy="264560"/>
    <xdr:sp macro="" textlink="">
      <xdr:nvSpPr>
        <xdr:cNvPr id="31" name="50 CuadroTexto"/>
        <xdr:cNvSpPr txBox="1"/>
      </xdr:nvSpPr>
      <xdr:spPr>
        <a:xfrm>
          <a:off x="9525" y="1294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51</xdr:row>
      <xdr:rowOff>0</xdr:rowOff>
    </xdr:from>
    <xdr:ext cx="184731" cy="264560"/>
    <xdr:sp macro="" textlink="">
      <xdr:nvSpPr>
        <xdr:cNvPr id="32" name="51 CuadroTexto"/>
        <xdr:cNvSpPr txBox="1"/>
      </xdr:nvSpPr>
      <xdr:spPr>
        <a:xfrm>
          <a:off x="352425" y="1294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33" name="55 CuadroTexto"/>
        <xdr:cNvSpPr txBox="1"/>
      </xdr:nvSpPr>
      <xdr:spPr>
        <a:xfrm>
          <a:off x="352425" y="1711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94</xdr:row>
      <xdr:rowOff>0</xdr:rowOff>
    </xdr:from>
    <xdr:ext cx="184731" cy="264560"/>
    <xdr:sp macro="" textlink="">
      <xdr:nvSpPr>
        <xdr:cNvPr id="34" name="56 CuadroTexto"/>
        <xdr:cNvSpPr txBox="1"/>
      </xdr:nvSpPr>
      <xdr:spPr>
        <a:xfrm>
          <a:off x="9525" y="2488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94</xdr:row>
      <xdr:rowOff>0</xdr:rowOff>
    </xdr:from>
    <xdr:ext cx="184731" cy="264560"/>
    <xdr:sp macro="" textlink="">
      <xdr:nvSpPr>
        <xdr:cNvPr id="35" name="57 CuadroTexto"/>
        <xdr:cNvSpPr txBox="1"/>
      </xdr:nvSpPr>
      <xdr:spPr>
        <a:xfrm>
          <a:off x="352425" y="2488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184731" cy="264560"/>
    <xdr:sp macro="" textlink="">
      <xdr:nvSpPr>
        <xdr:cNvPr id="36" name="46 CuadroTexto"/>
        <xdr:cNvSpPr txBox="1"/>
      </xdr:nvSpPr>
      <xdr:spPr>
        <a:xfrm>
          <a:off x="352425" y="2448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184731" cy="264560"/>
    <xdr:sp macro="" textlink="">
      <xdr:nvSpPr>
        <xdr:cNvPr id="37" name="8 CuadroTexto"/>
        <xdr:cNvSpPr txBox="1"/>
      </xdr:nvSpPr>
      <xdr:spPr>
        <a:xfrm>
          <a:off x="352425" y="22688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26</xdr:row>
      <xdr:rowOff>0</xdr:rowOff>
    </xdr:from>
    <xdr:ext cx="184731" cy="264560"/>
    <xdr:sp macro="" textlink="">
      <xdr:nvSpPr>
        <xdr:cNvPr id="38" name="11 CuadroTexto"/>
        <xdr:cNvSpPr txBox="1"/>
      </xdr:nvSpPr>
      <xdr:spPr>
        <a:xfrm>
          <a:off x="352425" y="5572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184731" cy="264560"/>
    <xdr:sp macro="" textlink="">
      <xdr:nvSpPr>
        <xdr:cNvPr id="39" name="14 CuadroTexto"/>
        <xdr:cNvSpPr txBox="1"/>
      </xdr:nvSpPr>
      <xdr:spPr>
        <a:xfrm>
          <a:off x="352425" y="22688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184731" cy="264560"/>
    <xdr:sp macro="" textlink="">
      <xdr:nvSpPr>
        <xdr:cNvPr id="40" name="15 CuadroTexto"/>
        <xdr:cNvSpPr txBox="1"/>
      </xdr:nvSpPr>
      <xdr:spPr>
        <a:xfrm>
          <a:off x="352425" y="22688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184731" cy="264560"/>
    <xdr:sp macro="" textlink="">
      <xdr:nvSpPr>
        <xdr:cNvPr id="41" name="16 CuadroTexto"/>
        <xdr:cNvSpPr txBox="1"/>
      </xdr:nvSpPr>
      <xdr:spPr>
        <a:xfrm>
          <a:off x="352425" y="2448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184731" cy="264560"/>
    <xdr:sp macro="" textlink="">
      <xdr:nvSpPr>
        <xdr:cNvPr id="42" name="17 CuadroTexto"/>
        <xdr:cNvSpPr txBox="1"/>
      </xdr:nvSpPr>
      <xdr:spPr>
        <a:xfrm>
          <a:off x="352425" y="2448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184731" cy="264560"/>
    <xdr:sp macro="" textlink="">
      <xdr:nvSpPr>
        <xdr:cNvPr id="43" name="18 CuadroTexto"/>
        <xdr:cNvSpPr txBox="1"/>
      </xdr:nvSpPr>
      <xdr:spPr>
        <a:xfrm>
          <a:off x="352425" y="2448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29</xdr:row>
      <xdr:rowOff>0</xdr:rowOff>
    </xdr:from>
    <xdr:ext cx="184731" cy="264560"/>
    <xdr:sp macro="" textlink="">
      <xdr:nvSpPr>
        <xdr:cNvPr id="44" name="27 CuadroTexto"/>
        <xdr:cNvSpPr txBox="1"/>
      </xdr:nvSpPr>
      <xdr:spPr>
        <a:xfrm>
          <a:off x="352425" y="6172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184731" cy="264560"/>
    <xdr:sp macro="" textlink="">
      <xdr:nvSpPr>
        <xdr:cNvPr id="45" name="55 CuadroTexto"/>
        <xdr:cNvSpPr txBox="1"/>
      </xdr:nvSpPr>
      <xdr:spPr>
        <a:xfrm>
          <a:off x="352425" y="22688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184731" cy="264560"/>
    <xdr:sp macro="" textlink="">
      <xdr:nvSpPr>
        <xdr:cNvPr id="46" name="16 CuadroTexto"/>
        <xdr:cNvSpPr txBox="1"/>
      </xdr:nvSpPr>
      <xdr:spPr>
        <a:xfrm>
          <a:off x="352425" y="2448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184731" cy="264560"/>
    <xdr:sp macro="" textlink="">
      <xdr:nvSpPr>
        <xdr:cNvPr id="47" name="17 CuadroTexto"/>
        <xdr:cNvSpPr txBox="1"/>
      </xdr:nvSpPr>
      <xdr:spPr>
        <a:xfrm>
          <a:off x="352425" y="2448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184731" cy="264560"/>
    <xdr:sp macro="" textlink="">
      <xdr:nvSpPr>
        <xdr:cNvPr id="48" name="18 CuadroTexto"/>
        <xdr:cNvSpPr txBox="1"/>
      </xdr:nvSpPr>
      <xdr:spPr>
        <a:xfrm>
          <a:off x="352425" y="2448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131</xdr:row>
      <xdr:rowOff>0</xdr:rowOff>
    </xdr:from>
    <xdr:ext cx="184731" cy="264560"/>
    <xdr:sp macro="" textlink="">
      <xdr:nvSpPr>
        <xdr:cNvPr id="49" name="16 CuadroTexto"/>
        <xdr:cNvSpPr txBox="1"/>
      </xdr:nvSpPr>
      <xdr:spPr>
        <a:xfrm>
          <a:off x="542925" y="3571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131</xdr:row>
      <xdr:rowOff>0</xdr:rowOff>
    </xdr:from>
    <xdr:ext cx="184731" cy="264560"/>
    <xdr:sp macro="" textlink="">
      <xdr:nvSpPr>
        <xdr:cNvPr id="50" name="17 CuadroTexto"/>
        <xdr:cNvSpPr txBox="1"/>
      </xdr:nvSpPr>
      <xdr:spPr>
        <a:xfrm>
          <a:off x="542925" y="3571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131</xdr:row>
      <xdr:rowOff>0</xdr:rowOff>
    </xdr:from>
    <xdr:ext cx="184731" cy="264560"/>
    <xdr:sp macro="" textlink="">
      <xdr:nvSpPr>
        <xdr:cNvPr id="51" name="18 CuadroTexto"/>
        <xdr:cNvSpPr txBox="1"/>
      </xdr:nvSpPr>
      <xdr:spPr>
        <a:xfrm>
          <a:off x="542925" y="3571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128</xdr:row>
      <xdr:rowOff>0</xdr:rowOff>
    </xdr:from>
    <xdr:ext cx="184731" cy="264560"/>
    <xdr:sp macro="" textlink="">
      <xdr:nvSpPr>
        <xdr:cNvPr id="52" name="16 CuadroTexto"/>
        <xdr:cNvSpPr txBox="1"/>
      </xdr:nvSpPr>
      <xdr:spPr>
        <a:xfrm>
          <a:off x="542925" y="247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128</xdr:row>
      <xdr:rowOff>0</xdr:rowOff>
    </xdr:from>
    <xdr:ext cx="184731" cy="264560"/>
    <xdr:sp macro="" textlink="">
      <xdr:nvSpPr>
        <xdr:cNvPr id="53" name="17 CuadroTexto"/>
        <xdr:cNvSpPr txBox="1"/>
      </xdr:nvSpPr>
      <xdr:spPr>
        <a:xfrm>
          <a:off x="542925" y="247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128</xdr:row>
      <xdr:rowOff>0</xdr:rowOff>
    </xdr:from>
    <xdr:ext cx="184731" cy="264560"/>
    <xdr:sp macro="" textlink="">
      <xdr:nvSpPr>
        <xdr:cNvPr id="54" name="18 CuadroTexto"/>
        <xdr:cNvSpPr txBox="1"/>
      </xdr:nvSpPr>
      <xdr:spPr>
        <a:xfrm>
          <a:off x="542925" y="247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34"/>
  <sheetViews>
    <sheetView tabSelected="1" topLeftCell="A22" workbookViewId="0">
      <selection activeCell="G6" sqref="G6"/>
    </sheetView>
  </sheetViews>
  <sheetFormatPr baseColWidth="10" defaultRowHeight="15" x14ac:dyDescent="0.25"/>
  <sheetData>
    <row r="1" spans="1:19" x14ac:dyDescent="0.25">
      <c r="A1" s="1"/>
      <c r="B1" s="2"/>
      <c r="C1" s="1"/>
      <c r="D1" s="1"/>
      <c r="E1" s="1"/>
      <c r="F1" s="1"/>
      <c r="G1" s="1"/>
      <c r="H1" s="3"/>
      <c r="I1" s="3"/>
      <c r="J1" s="1"/>
      <c r="K1" s="1"/>
      <c r="L1" s="1"/>
      <c r="M1" s="1"/>
      <c r="N1" s="1"/>
      <c r="O1" s="1"/>
      <c r="P1" s="1"/>
      <c r="Q1" s="1"/>
      <c r="R1" s="1"/>
      <c r="S1" s="2"/>
    </row>
    <row r="2" spans="1:19" x14ac:dyDescent="0.25">
      <c r="A2" s="4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</row>
    <row r="3" spans="1:19" x14ac:dyDescent="0.25">
      <c r="A3" s="4" t="s">
        <v>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spans="1:19" x14ac:dyDescent="0.25">
      <c r="A4" s="5" t="s">
        <v>2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</row>
    <row r="5" spans="1:19" x14ac:dyDescent="0.25">
      <c r="A5" s="6" t="s">
        <v>3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</row>
    <row r="6" spans="1:19" x14ac:dyDescent="0.25">
      <c r="A6" s="7"/>
      <c r="B6" s="7"/>
      <c r="C6" s="7"/>
      <c r="D6" s="7"/>
      <c r="E6" s="8"/>
      <c r="F6" s="8"/>
      <c r="G6" s="8"/>
      <c r="H6" s="7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19" x14ac:dyDescent="0.25">
      <c r="A7" s="1"/>
      <c r="B7" s="9"/>
      <c r="C7" s="10" t="s">
        <v>4</v>
      </c>
      <c r="D7" s="11" t="str">
        <f>A4</f>
        <v>NÚMERO 19-2017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</row>
    <row r="8" spans="1:19" x14ac:dyDescent="0.25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</row>
    <row r="9" spans="1:19" x14ac:dyDescent="0.25">
      <c r="A9" s="14" t="s">
        <v>5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</row>
    <row r="10" spans="1:19" x14ac:dyDescent="0.25">
      <c r="A10" s="14" t="s">
        <v>6</v>
      </c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</row>
    <row r="11" spans="1:19" x14ac:dyDescent="0.25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</row>
    <row r="12" spans="1:19" x14ac:dyDescent="0.25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</row>
    <row r="13" spans="1:19" x14ac:dyDescent="0.25">
      <c r="A13" s="16" t="s">
        <v>7</v>
      </c>
      <c r="B13" s="17" t="s">
        <v>8</v>
      </c>
      <c r="C13" s="16" t="s">
        <v>9</v>
      </c>
      <c r="D13" s="16" t="s">
        <v>10</v>
      </c>
      <c r="E13" s="16" t="s">
        <v>11</v>
      </c>
      <c r="F13" s="16" t="s">
        <v>12</v>
      </c>
      <c r="G13" s="16" t="s">
        <v>13</v>
      </c>
      <c r="H13" s="16" t="s">
        <v>14</v>
      </c>
      <c r="I13" s="18" t="s">
        <v>15</v>
      </c>
      <c r="J13" s="19" t="s">
        <v>16</v>
      </c>
      <c r="K13" s="19" t="s">
        <v>17</v>
      </c>
      <c r="L13" s="19" t="s">
        <v>17</v>
      </c>
      <c r="M13" s="20" t="s">
        <v>18</v>
      </c>
      <c r="N13" s="21" t="s">
        <v>19</v>
      </c>
      <c r="O13" s="22"/>
      <c r="P13" s="22"/>
      <c r="Q13" s="23" t="s">
        <v>20</v>
      </c>
      <c r="R13" s="24" t="s">
        <v>21</v>
      </c>
      <c r="S13" s="16" t="s">
        <v>22</v>
      </c>
    </row>
    <row r="14" spans="1:19" x14ac:dyDescent="0.25">
      <c r="A14" s="16"/>
      <c r="B14" s="17"/>
      <c r="C14" s="16"/>
      <c r="D14" s="16"/>
      <c r="E14" s="16"/>
      <c r="F14" s="16"/>
      <c r="G14" s="16"/>
      <c r="H14" s="16"/>
      <c r="I14" s="18"/>
      <c r="J14" s="19"/>
      <c r="K14" s="19"/>
      <c r="L14" s="19"/>
      <c r="M14" s="20"/>
      <c r="N14" s="25">
        <v>201</v>
      </c>
      <c r="O14" s="25">
        <v>211</v>
      </c>
      <c r="P14" s="25">
        <v>120</v>
      </c>
      <c r="Q14" s="23"/>
      <c r="R14" s="24"/>
      <c r="S14" s="16"/>
    </row>
    <row r="15" spans="1:19" ht="45" x14ac:dyDescent="0.25">
      <c r="A15" s="16"/>
      <c r="B15" s="17"/>
      <c r="C15" s="16"/>
      <c r="D15" s="16"/>
      <c r="E15" s="16"/>
      <c r="F15" s="16"/>
      <c r="G15" s="16"/>
      <c r="H15" s="16"/>
      <c r="I15" s="18"/>
      <c r="J15" s="17" t="s">
        <v>23</v>
      </c>
      <c r="K15" s="17" t="s">
        <v>24</v>
      </c>
      <c r="L15" s="17" t="s">
        <v>25</v>
      </c>
      <c r="M15" s="20"/>
      <c r="N15" s="17" t="s">
        <v>26</v>
      </c>
      <c r="O15" s="17" t="s">
        <v>27</v>
      </c>
      <c r="P15" s="17" t="s">
        <v>28</v>
      </c>
      <c r="Q15" s="23"/>
      <c r="R15" s="24"/>
      <c r="S15" s="16"/>
    </row>
    <row r="16" spans="1:19" x14ac:dyDescent="0.25">
      <c r="A16" s="26">
        <v>1</v>
      </c>
      <c r="B16" s="27" t="s">
        <v>29</v>
      </c>
      <c r="C16" s="28" t="s">
        <v>30</v>
      </c>
      <c r="D16" s="26" t="s">
        <v>31</v>
      </c>
      <c r="E16" s="29" t="s">
        <v>32</v>
      </c>
      <c r="F16" s="30" t="s">
        <v>33</v>
      </c>
      <c r="G16" s="31">
        <v>39449</v>
      </c>
      <c r="H16" s="32">
        <v>80.86</v>
      </c>
      <c r="I16" s="33">
        <v>30</v>
      </c>
      <c r="J16" s="34">
        <f t="shared" ref="J16:J38" si="0">H16*I16</f>
        <v>2425.8000000000002</v>
      </c>
      <c r="K16" s="34">
        <v>250</v>
      </c>
      <c r="L16" s="34">
        <f t="shared" ref="L16:L22" si="1">6.04*I16</f>
        <v>181.2</v>
      </c>
      <c r="M16" s="35">
        <f t="shared" ref="M16:M22" si="2">SUM(J16:L16)</f>
        <v>2857</v>
      </c>
      <c r="N16" s="36">
        <f t="shared" ref="N16:N38" si="3">ROUND((J16+L16)*4.83%,2)</f>
        <v>125.92</v>
      </c>
      <c r="O16" s="36">
        <v>0</v>
      </c>
      <c r="P16" s="36">
        <v>0</v>
      </c>
      <c r="Q16" s="37">
        <f t="shared" ref="Q16:Q38" si="4">SUM(N16:P16)</f>
        <v>125.92</v>
      </c>
      <c r="R16" s="38">
        <f t="shared" ref="R16:R38" si="5">+M16-Q16</f>
        <v>2731.08</v>
      </c>
      <c r="S16" s="39">
        <v>3216012953</v>
      </c>
    </row>
    <row r="17" spans="1:19" x14ac:dyDescent="0.25">
      <c r="A17" s="26">
        <v>2</v>
      </c>
      <c r="B17" s="27"/>
      <c r="C17" s="28" t="s">
        <v>30</v>
      </c>
      <c r="D17" s="26" t="s">
        <v>31</v>
      </c>
      <c r="E17" s="29" t="s">
        <v>34</v>
      </c>
      <c r="F17" s="30" t="s">
        <v>35</v>
      </c>
      <c r="G17" s="31">
        <v>37289</v>
      </c>
      <c r="H17" s="32">
        <v>80.86</v>
      </c>
      <c r="I17" s="33">
        <v>30</v>
      </c>
      <c r="J17" s="34">
        <f t="shared" si="0"/>
        <v>2425.8000000000002</v>
      </c>
      <c r="K17" s="34">
        <v>250</v>
      </c>
      <c r="L17" s="34">
        <f t="shared" si="1"/>
        <v>181.2</v>
      </c>
      <c r="M17" s="35">
        <f t="shared" si="2"/>
        <v>2857</v>
      </c>
      <c r="N17" s="36">
        <f t="shared" si="3"/>
        <v>125.92</v>
      </c>
      <c r="O17" s="36">
        <v>0</v>
      </c>
      <c r="P17" s="36">
        <v>0</v>
      </c>
      <c r="Q17" s="37">
        <f t="shared" si="4"/>
        <v>125.92</v>
      </c>
      <c r="R17" s="38">
        <f t="shared" si="5"/>
        <v>2731.08</v>
      </c>
      <c r="S17" s="30">
        <v>3216001970</v>
      </c>
    </row>
    <row r="18" spans="1:19" x14ac:dyDescent="0.25">
      <c r="A18" s="26">
        <v>3</v>
      </c>
      <c r="B18" s="27" t="s">
        <v>36</v>
      </c>
      <c r="C18" s="28" t="s">
        <v>30</v>
      </c>
      <c r="D18" s="26" t="s">
        <v>31</v>
      </c>
      <c r="E18" s="29" t="s">
        <v>37</v>
      </c>
      <c r="F18" s="30" t="s">
        <v>38</v>
      </c>
      <c r="G18" s="27" t="s">
        <v>39</v>
      </c>
      <c r="H18" s="32">
        <v>80.86</v>
      </c>
      <c r="I18" s="33">
        <v>30</v>
      </c>
      <c r="J18" s="34">
        <f t="shared" si="0"/>
        <v>2425.8000000000002</v>
      </c>
      <c r="K18" s="34">
        <v>250</v>
      </c>
      <c r="L18" s="34">
        <f t="shared" si="1"/>
        <v>181.2</v>
      </c>
      <c r="M18" s="35">
        <f t="shared" si="2"/>
        <v>2857</v>
      </c>
      <c r="N18" s="36">
        <f t="shared" si="3"/>
        <v>125.92</v>
      </c>
      <c r="O18" s="36">
        <v>0</v>
      </c>
      <c r="P18" s="36">
        <v>0</v>
      </c>
      <c r="Q18" s="37">
        <f t="shared" si="4"/>
        <v>125.92</v>
      </c>
      <c r="R18" s="38">
        <f t="shared" si="5"/>
        <v>2731.08</v>
      </c>
      <c r="S18" s="39">
        <v>3393002669</v>
      </c>
    </row>
    <row r="19" spans="1:19" x14ac:dyDescent="0.25">
      <c r="A19" s="26">
        <v>4</v>
      </c>
      <c r="B19" s="27"/>
      <c r="C19" s="28" t="s">
        <v>30</v>
      </c>
      <c r="D19" s="26" t="s">
        <v>31</v>
      </c>
      <c r="E19" s="29" t="s">
        <v>40</v>
      </c>
      <c r="F19" s="30" t="s">
        <v>41</v>
      </c>
      <c r="G19" s="27" t="s">
        <v>42</v>
      </c>
      <c r="H19" s="32">
        <v>80.86</v>
      </c>
      <c r="I19" s="33">
        <v>30</v>
      </c>
      <c r="J19" s="34">
        <f t="shared" si="0"/>
        <v>2425.8000000000002</v>
      </c>
      <c r="K19" s="34">
        <v>250</v>
      </c>
      <c r="L19" s="34">
        <f t="shared" si="1"/>
        <v>181.2</v>
      </c>
      <c r="M19" s="35">
        <f t="shared" si="2"/>
        <v>2857</v>
      </c>
      <c r="N19" s="36">
        <f t="shared" si="3"/>
        <v>125.92</v>
      </c>
      <c r="O19" s="36">
        <v>0</v>
      </c>
      <c r="P19" s="36">
        <v>0</v>
      </c>
      <c r="Q19" s="37">
        <f t="shared" si="4"/>
        <v>125.92</v>
      </c>
      <c r="R19" s="38">
        <f t="shared" si="5"/>
        <v>2731.08</v>
      </c>
      <c r="S19" s="39">
        <v>4322082859</v>
      </c>
    </row>
    <row r="20" spans="1:19" x14ac:dyDescent="0.25">
      <c r="A20" s="26">
        <v>5</v>
      </c>
      <c r="B20" s="27" t="s">
        <v>29</v>
      </c>
      <c r="C20" s="28" t="s">
        <v>30</v>
      </c>
      <c r="D20" s="26" t="s">
        <v>31</v>
      </c>
      <c r="E20" s="29" t="s">
        <v>43</v>
      </c>
      <c r="F20" s="30" t="s">
        <v>44</v>
      </c>
      <c r="G20" s="27" t="s">
        <v>45</v>
      </c>
      <c r="H20" s="32">
        <v>80.86</v>
      </c>
      <c r="I20" s="33">
        <v>30</v>
      </c>
      <c r="J20" s="34">
        <f t="shared" si="0"/>
        <v>2425.8000000000002</v>
      </c>
      <c r="K20" s="34">
        <v>250</v>
      </c>
      <c r="L20" s="34">
        <f t="shared" si="1"/>
        <v>181.2</v>
      </c>
      <c r="M20" s="35">
        <f t="shared" si="2"/>
        <v>2857</v>
      </c>
      <c r="N20" s="36">
        <f t="shared" si="3"/>
        <v>125.92</v>
      </c>
      <c r="O20" s="36">
        <v>0</v>
      </c>
      <c r="P20" s="36">
        <v>0</v>
      </c>
      <c r="Q20" s="37">
        <f t="shared" si="4"/>
        <v>125.92</v>
      </c>
      <c r="R20" s="38">
        <f t="shared" si="5"/>
        <v>2731.08</v>
      </c>
      <c r="S20" s="39">
        <v>4654012114</v>
      </c>
    </row>
    <row r="21" spans="1:19" x14ac:dyDescent="0.25">
      <c r="A21" s="26">
        <v>6</v>
      </c>
      <c r="B21" s="27" t="s">
        <v>29</v>
      </c>
      <c r="C21" s="28" t="s">
        <v>30</v>
      </c>
      <c r="D21" s="26" t="s">
        <v>31</v>
      </c>
      <c r="E21" s="29" t="s">
        <v>46</v>
      </c>
      <c r="F21" s="30" t="s">
        <v>47</v>
      </c>
      <c r="G21" s="27" t="s">
        <v>48</v>
      </c>
      <c r="H21" s="32">
        <v>80.86</v>
      </c>
      <c r="I21" s="33">
        <v>30</v>
      </c>
      <c r="J21" s="34">
        <f t="shared" si="0"/>
        <v>2425.8000000000002</v>
      </c>
      <c r="K21" s="34">
        <v>250</v>
      </c>
      <c r="L21" s="34">
        <f t="shared" si="1"/>
        <v>181.2</v>
      </c>
      <c r="M21" s="35">
        <f t="shared" si="2"/>
        <v>2857</v>
      </c>
      <c r="N21" s="36">
        <f t="shared" si="3"/>
        <v>125.92</v>
      </c>
      <c r="O21" s="36">
        <v>0</v>
      </c>
      <c r="P21" s="36">
        <v>0</v>
      </c>
      <c r="Q21" s="37">
        <f t="shared" si="4"/>
        <v>125.92</v>
      </c>
      <c r="R21" s="38">
        <f t="shared" si="5"/>
        <v>2731.08</v>
      </c>
      <c r="S21" s="39">
        <v>3164072096</v>
      </c>
    </row>
    <row r="22" spans="1:19" x14ac:dyDescent="0.25">
      <c r="A22" s="26">
        <v>7</v>
      </c>
      <c r="B22" s="27"/>
      <c r="C22" s="28" t="s">
        <v>30</v>
      </c>
      <c r="D22" s="26" t="s">
        <v>31</v>
      </c>
      <c r="E22" s="29" t="s">
        <v>49</v>
      </c>
      <c r="F22" s="30" t="s">
        <v>50</v>
      </c>
      <c r="G22" s="40">
        <v>42009</v>
      </c>
      <c r="H22" s="32">
        <v>80.86</v>
      </c>
      <c r="I22" s="33">
        <v>30</v>
      </c>
      <c r="J22" s="34">
        <f t="shared" si="0"/>
        <v>2425.8000000000002</v>
      </c>
      <c r="K22" s="34">
        <v>250</v>
      </c>
      <c r="L22" s="34">
        <f t="shared" si="1"/>
        <v>181.2</v>
      </c>
      <c r="M22" s="35">
        <f t="shared" si="2"/>
        <v>2857</v>
      </c>
      <c r="N22" s="36">
        <f t="shared" si="3"/>
        <v>125.92</v>
      </c>
      <c r="O22" s="36">
        <v>0</v>
      </c>
      <c r="P22" s="36">
        <v>0</v>
      </c>
      <c r="Q22" s="37">
        <f t="shared" si="4"/>
        <v>125.92</v>
      </c>
      <c r="R22" s="38">
        <f t="shared" si="5"/>
        <v>2731.08</v>
      </c>
      <c r="S22" s="30">
        <v>3298033742</v>
      </c>
    </row>
    <row r="23" spans="1:19" x14ac:dyDescent="0.25">
      <c r="A23" s="26">
        <v>8</v>
      </c>
      <c r="B23" s="28" t="s">
        <v>51</v>
      </c>
      <c r="C23" s="28" t="s">
        <v>52</v>
      </c>
      <c r="D23" s="26" t="s">
        <v>53</v>
      </c>
      <c r="E23" s="29" t="s">
        <v>54</v>
      </c>
      <c r="F23" s="30" t="s">
        <v>55</v>
      </c>
      <c r="G23" s="40">
        <v>42795</v>
      </c>
      <c r="H23" s="32">
        <v>75.64</v>
      </c>
      <c r="I23" s="33">
        <v>30</v>
      </c>
      <c r="J23" s="34">
        <f t="shared" si="0"/>
        <v>2269.1999999999998</v>
      </c>
      <c r="K23" s="34">
        <v>250</v>
      </c>
      <c r="L23" s="34">
        <f>11.26*I23</f>
        <v>337.8</v>
      </c>
      <c r="M23" s="35">
        <f t="shared" ref="M23:M38" si="6">SUM(J23:L23)</f>
        <v>2857</v>
      </c>
      <c r="N23" s="36">
        <f t="shared" si="3"/>
        <v>125.92</v>
      </c>
      <c r="O23" s="36">
        <v>0</v>
      </c>
      <c r="P23" s="36">
        <v>0</v>
      </c>
      <c r="Q23" s="37">
        <f t="shared" si="4"/>
        <v>125.92</v>
      </c>
      <c r="R23" s="38">
        <f t="shared" si="5"/>
        <v>2731.08</v>
      </c>
      <c r="S23" s="30">
        <v>3607017078</v>
      </c>
    </row>
    <row r="24" spans="1:19" x14ac:dyDescent="0.25">
      <c r="A24" s="26">
        <v>9</v>
      </c>
      <c r="B24" s="28" t="s">
        <v>51</v>
      </c>
      <c r="C24" s="28" t="s">
        <v>52</v>
      </c>
      <c r="D24" s="26" t="s">
        <v>53</v>
      </c>
      <c r="E24" s="29" t="s">
        <v>56</v>
      </c>
      <c r="F24" s="30" t="s">
        <v>57</v>
      </c>
      <c r="G24" s="40">
        <v>42786</v>
      </c>
      <c r="H24" s="32">
        <v>75.64</v>
      </c>
      <c r="I24" s="33">
        <v>30</v>
      </c>
      <c r="J24" s="34">
        <f t="shared" si="0"/>
        <v>2269.1999999999998</v>
      </c>
      <c r="K24" s="34">
        <v>250</v>
      </c>
      <c r="L24" s="34">
        <f t="shared" ref="L24:L38" si="7">11.26*30</f>
        <v>337.8</v>
      </c>
      <c r="M24" s="35">
        <f t="shared" si="6"/>
        <v>2857</v>
      </c>
      <c r="N24" s="36">
        <f t="shared" si="3"/>
        <v>125.92</v>
      </c>
      <c r="O24" s="36">
        <v>0</v>
      </c>
      <c r="P24" s="36">
        <v>0</v>
      </c>
      <c r="Q24" s="37">
        <f t="shared" si="4"/>
        <v>125.92</v>
      </c>
      <c r="R24" s="38">
        <f t="shared" si="5"/>
        <v>2731.08</v>
      </c>
      <c r="S24" s="30">
        <v>3287038944</v>
      </c>
    </row>
    <row r="25" spans="1:19" x14ac:dyDescent="0.25">
      <c r="A25" s="26">
        <v>10</v>
      </c>
      <c r="B25" s="28" t="s">
        <v>51</v>
      </c>
      <c r="C25" s="28" t="s">
        <v>52</v>
      </c>
      <c r="D25" s="26" t="s">
        <v>58</v>
      </c>
      <c r="E25" s="29" t="s">
        <v>59</v>
      </c>
      <c r="F25" s="30" t="s">
        <v>60</v>
      </c>
      <c r="G25" s="40">
        <v>42786</v>
      </c>
      <c r="H25" s="32">
        <v>75.64</v>
      </c>
      <c r="I25" s="33">
        <v>30</v>
      </c>
      <c r="J25" s="34">
        <f t="shared" si="0"/>
        <v>2269.1999999999998</v>
      </c>
      <c r="K25" s="34">
        <v>250</v>
      </c>
      <c r="L25" s="34">
        <f t="shared" si="7"/>
        <v>337.8</v>
      </c>
      <c r="M25" s="35">
        <f t="shared" si="6"/>
        <v>2857</v>
      </c>
      <c r="N25" s="36">
        <f t="shared" si="3"/>
        <v>125.92</v>
      </c>
      <c r="O25" s="36">
        <v>0</v>
      </c>
      <c r="P25" s="36">
        <v>0</v>
      </c>
      <c r="Q25" s="37">
        <f t="shared" si="4"/>
        <v>125.92</v>
      </c>
      <c r="R25" s="38">
        <f t="shared" si="5"/>
        <v>2731.08</v>
      </c>
      <c r="S25" s="30">
        <v>3287038994</v>
      </c>
    </row>
    <row r="26" spans="1:19" x14ac:dyDescent="0.25">
      <c r="A26" s="26">
        <v>11</v>
      </c>
      <c r="B26" s="28" t="s">
        <v>51</v>
      </c>
      <c r="C26" s="28" t="s">
        <v>52</v>
      </c>
      <c r="D26" s="26" t="s">
        <v>58</v>
      </c>
      <c r="E26" s="29" t="s">
        <v>61</v>
      </c>
      <c r="F26" s="30" t="s">
        <v>62</v>
      </c>
      <c r="G26" s="40">
        <v>42786</v>
      </c>
      <c r="H26" s="32">
        <v>75.64</v>
      </c>
      <c r="I26" s="33">
        <v>30</v>
      </c>
      <c r="J26" s="34">
        <f t="shared" si="0"/>
        <v>2269.1999999999998</v>
      </c>
      <c r="K26" s="34">
        <v>250</v>
      </c>
      <c r="L26" s="34">
        <f t="shared" si="7"/>
        <v>337.8</v>
      </c>
      <c r="M26" s="35">
        <f t="shared" si="6"/>
        <v>2857</v>
      </c>
      <c r="N26" s="36">
        <f t="shared" si="3"/>
        <v>125.92</v>
      </c>
      <c r="O26" s="36">
        <v>0</v>
      </c>
      <c r="P26" s="36">
        <v>0</v>
      </c>
      <c r="Q26" s="37">
        <f t="shared" si="4"/>
        <v>125.92</v>
      </c>
      <c r="R26" s="38">
        <f t="shared" si="5"/>
        <v>2731.08</v>
      </c>
      <c r="S26" s="30">
        <v>3287039080</v>
      </c>
    </row>
    <row r="27" spans="1:19" x14ac:dyDescent="0.25">
      <c r="A27" s="26">
        <v>12</v>
      </c>
      <c r="B27" s="28" t="s">
        <v>51</v>
      </c>
      <c r="C27" s="28" t="s">
        <v>52</v>
      </c>
      <c r="D27" s="26" t="s">
        <v>63</v>
      </c>
      <c r="E27" s="29" t="s">
        <v>64</v>
      </c>
      <c r="F27" s="30" t="s">
        <v>65</v>
      </c>
      <c r="G27" s="40">
        <v>42786</v>
      </c>
      <c r="H27" s="32">
        <v>75.64</v>
      </c>
      <c r="I27" s="33">
        <v>30</v>
      </c>
      <c r="J27" s="34">
        <f t="shared" si="0"/>
        <v>2269.1999999999998</v>
      </c>
      <c r="K27" s="34">
        <v>250</v>
      </c>
      <c r="L27" s="34">
        <f t="shared" si="7"/>
        <v>337.8</v>
      </c>
      <c r="M27" s="35">
        <f t="shared" si="6"/>
        <v>2857</v>
      </c>
      <c r="N27" s="36">
        <f t="shared" si="3"/>
        <v>125.92</v>
      </c>
      <c r="O27" s="36">
        <v>0</v>
      </c>
      <c r="P27" s="36">
        <v>0</v>
      </c>
      <c r="Q27" s="37">
        <f t="shared" si="4"/>
        <v>125.92</v>
      </c>
      <c r="R27" s="38">
        <f t="shared" si="5"/>
        <v>2731.08</v>
      </c>
      <c r="S27" s="30">
        <v>3759033361</v>
      </c>
    </row>
    <row r="28" spans="1:19" x14ac:dyDescent="0.25">
      <c r="A28" s="26">
        <v>13</v>
      </c>
      <c r="B28" s="28" t="s">
        <v>51</v>
      </c>
      <c r="C28" s="28" t="s">
        <v>52</v>
      </c>
      <c r="D28" s="26" t="s">
        <v>66</v>
      </c>
      <c r="E28" s="29" t="s">
        <v>67</v>
      </c>
      <c r="F28" s="30" t="s">
        <v>68</v>
      </c>
      <c r="G28" s="40">
        <v>42786</v>
      </c>
      <c r="H28" s="32">
        <v>75.64</v>
      </c>
      <c r="I28" s="33">
        <v>30</v>
      </c>
      <c r="J28" s="34">
        <f t="shared" si="0"/>
        <v>2269.1999999999998</v>
      </c>
      <c r="K28" s="34">
        <v>250</v>
      </c>
      <c r="L28" s="34">
        <f t="shared" si="7"/>
        <v>337.8</v>
      </c>
      <c r="M28" s="35">
        <f t="shared" si="6"/>
        <v>2857</v>
      </c>
      <c r="N28" s="36">
        <f t="shared" si="3"/>
        <v>125.92</v>
      </c>
      <c r="O28" s="36">
        <v>0</v>
      </c>
      <c r="P28" s="36">
        <v>0</v>
      </c>
      <c r="Q28" s="37">
        <f t="shared" si="4"/>
        <v>125.92</v>
      </c>
      <c r="R28" s="38">
        <f t="shared" si="5"/>
        <v>2731.08</v>
      </c>
      <c r="S28" s="30">
        <v>3364085352</v>
      </c>
    </row>
    <row r="29" spans="1:19" x14ac:dyDescent="0.25">
      <c r="A29" s="26">
        <v>14</v>
      </c>
      <c r="B29" s="28" t="s">
        <v>51</v>
      </c>
      <c r="C29" s="28" t="s">
        <v>52</v>
      </c>
      <c r="D29" s="26" t="s">
        <v>66</v>
      </c>
      <c r="E29" s="29" t="s">
        <v>69</v>
      </c>
      <c r="F29" s="30" t="s">
        <v>70</v>
      </c>
      <c r="G29" s="40">
        <v>42786</v>
      </c>
      <c r="H29" s="32">
        <v>75.64</v>
      </c>
      <c r="I29" s="33">
        <v>30</v>
      </c>
      <c r="J29" s="34">
        <f t="shared" si="0"/>
        <v>2269.1999999999998</v>
      </c>
      <c r="K29" s="34">
        <v>250</v>
      </c>
      <c r="L29" s="34">
        <f t="shared" si="7"/>
        <v>337.8</v>
      </c>
      <c r="M29" s="35">
        <f t="shared" si="6"/>
        <v>2857</v>
      </c>
      <c r="N29" s="36">
        <f t="shared" si="3"/>
        <v>125.92</v>
      </c>
      <c r="O29" s="36">
        <v>0</v>
      </c>
      <c r="P29" s="36">
        <v>0</v>
      </c>
      <c r="Q29" s="37">
        <f t="shared" si="4"/>
        <v>125.92</v>
      </c>
      <c r="R29" s="38">
        <f t="shared" si="5"/>
        <v>2731.08</v>
      </c>
      <c r="S29" s="30">
        <v>3164078022</v>
      </c>
    </row>
    <row r="30" spans="1:19" x14ac:dyDescent="0.25">
      <c r="A30" s="26">
        <v>15</v>
      </c>
      <c r="B30" s="28" t="s">
        <v>51</v>
      </c>
      <c r="C30" s="28" t="s">
        <v>52</v>
      </c>
      <c r="D30" s="26" t="s">
        <v>66</v>
      </c>
      <c r="E30" s="29" t="s">
        <v>71</v>
      </c>
      <c r="F30" s="30" t="s">
        <v>72</v>
      </c>
      <c r="G30" s="40">
        <v>42786</v>
      </c>
      <c r="H30" s="32">
        <v>75.64</v>
      </c>
      <c r="I30" s="33">
        <v>30</v>
      </c>
      <c r="J30" s="34">
        <f t="shared" si="0"/>
        <v>2269.1999999999998</v>
      </c>
      <c r="K30" s="34">
        <v>250</v>
      </c>
      <c r="L30" s="34">
        <f t="shared" si="7"/>
        <v>337.8</v>
      </c>
      <c r="M30" s="35">
        <f t="shared" si="6"/>
        <v>2857</v>
      </c>
      <c r="N30" s="36">
        <f t="shared" si="3"/>
        <v>125.92</v>
      </c>
      <c r="O30" s="36">
        <v>0</v>
      </c>
      <c r="P30" s="36">
        <v>0</v>
      </c>
      <c r="Q30" s="37">
        <f t="shared" si="4"/>
        <v>125.92</v>
      </c>
      <c r="R30" s="38">
        <f t="shared" si="5"/>
        <v>2731.08</v>
      </c>
      <c r="S30" s="30">
        <v>3532020817</v>
      </c>
    </row>
    <row r="31" spans="1:19" x14ac:dyDescent="0.25">
      <c r="A31" s="26">
        <v>16</v>
      </c>
      <c r="B31" s="28" t="s">
        <v>51</v>
      </c>
      <c r="C31" s="28" t="s">
        <v>52</v>
      </c>
      <c r="D31" s="26" t="s">
        <v>66</v>
      </c>
      <c r="E31" s="29" t="s">
        <v>73</v>
      </c>
      <c r="F31" s="30" t="s">
        <v>72</v>
      </c>
      <c r="G31" s="40">
        <v>42786</v>
      </c>
      <c r="H31" s="32">
        <v>75.64</v>
      </c>
      <c r="I31" s="33">
        <v>30</v>
      </c>
      <c r="J31" s="34">
        <f t="shared" si="0"/>
        <v>2269.1999999999998</v>
      </c>
      <c r="K31" s="34">
        <v>250</v>
      </c>
      <c r="L31" s="34">
        <f t="shared" si="7"/>
        <v>337.8</v>
      </c>
      <c r="M31" s="35">
        <f t="shared" si="6"/>
        <v>2857</v>
      </c>
      <c r="N31" s="36">
        <f t="shared" si="3"/>
        <v>125.92</v>
      </c>
      <c r="O31" s="36">
        <v>0</v>
      </c>
      <c r="P31" s="36">
        <v>0</v>
      </c>
      <c r="Q31" s="37">
        <f t="shared" si="4"/>
        <v>125.92</v>
      </c>
      <c r="R31" s="38">
        <f t="shared" si="5"/>
        <v>2731.08</v>
      </c>
      <c r="S31" s="41">
        <v>3424051646</v>
      </c>
    </row>
    <row r="32" spans="1:19" x14ac:dyDescent="0.25">
      <c r="A32" s="26">
        <v>17</v>
      </c>
      <c r="B32" s="28" t="s">
        <v>51</v>
      </c>
      <c r="C32" s="28" t="s">
        <v>52</v>
      </c>
      <c r="D32" s="26" t="s">
        <v>66</v>
      </c>
      <c r="E32" s="29" t="s">
        <v>74</v>
      </c>
      <c r="F32" s="30" t="s">
        <v>75</v>
      </c>
      <c r="G32" s="40">
        <v>42786</v>
      </c>
      <c r="H32" s="32">
        <v>75.64</v>
      </c>
      <c r="I32" s="33">
        <v>30</v>
      </c>
      <c r="J32" s="34">
        <f t="shared" si="0"/>
        <v>2269.1999999999998</v>
      </c>
      <c r="K32" s="34">
        <v>250</v>
      </c>
      <c r="L32" s="34">
        <f t="shared" si="7"/>
        <v>337.8</v>
      </c>
      <c r="M32" s="35">
        <f t="shared" si="6"/>
        <v>2857</v>
      </c>
      <c r="N32" s="36">
        <f t="shared" si="3"/>
        <v>125.92</v>
      </c>
      <c r="O32" s="36">
        <v>0</v>
      </c>
      <c r="P32" s="36">
        <v>0</v>
      </c>
      <c r="Q32" s="37">
        <f t="shared" si="4"/>
        <v>125.92</v>
      </c>
      <c r="R32" s="38">
        <f t="shared" si="5"/>
        <v>2731.08</v>
      </c>
      <c r="S32" s="30">
        <v>3661018168</v>
      </c>
    </row>
    <row r="33" spans="1:19" x14ac:dyDescent="0.25">
      <c r="A33" s="26">
        <v>18</v>
      </c>
      <c r="B33" s="28" t="s">
        <v>51</v>
      </c>
      <c r="C33" s="28" t="s">
        <v>52</v>
      </c>
      <c r="D33" s="26" t="s">
        <v>66</v>
      </c>
      <c r="E33" s="29" t="s">
        <v>76</v>
      </c>
      <c r="F33" s="30" t="s">
        <v>75</v>
      </c>
      <c r="G33" s="40">
        <v>42786</v>
      </c>
      <c r="H33" s="32">
        <v>75.64</v>
      </c>
      <c r="I33" s="33">
        <v>30</v>
      </c>
      <c r="J33" s="34">
        <f t="shared" si="0"/>
        <v>2269.1999999999998</v>
      </c>
      <c r="K33" s="34">
        <v>250</v>
      </c>
      <c r="L33" s="34">
        <f t="shared" si="7"/>
        <v>337.8</v>
      </c>
      <c r="M33" s="35">
        <f t="shared" si="6"/>
        <v>2857</v>
      </c>
      <c r="N33" s="36">
        <f t="shared" si="3"/>
        <v>125.92</v>
      </c>
      <c r="O33" s="36">
        <v>0</v>
      </c>
      <c r="P33" s="36">
        <v>0</v>
      </c>
      <c r="Q33" s="37">
        <f t="shared" si="4"/>
        <v>125.92</v>
      </c>
      <c r="R33" s="38">
        <f t="shared" si="5"/>
        <v>2731.08</v>
      </c>
      <c r="S33" s="30">
        <v>3137127054</v>
      </c>
    </row>
    <row r="34" spans="1:19" x14ac:dyDescent="0.25">
      <c r="A34" s="26">
        <v>19</v>
      </c>
      <c r="B34" s="28" t="s">
        <v>51</v>
      </c>
      <c r="C34" s="28" t="s">
        <v>52</v>
      </c>
      <c r="D34" s="26" t="s">
        <v>58</v>
      </c>
      <c r="E34" s="29" t="s">
        <v>77</v>
      </c>
      <c r="F34" s="30" t="s">
        <v>78</v>
      </c>
      <c r="G34" s="40">
        <v>42786</v>
      </c>
      <c r="H34" s="32">
        <v>75.64</v>
      </c>
      <c r="I34" s="33">
        <v>30</v>
      </c>
      <c r="J34" s="34">
        <f t="shared" si="0"/>
        <v>2269.1999999999998</v>
      </c>
      <c r="K34" s="34">
        <v>250</v>
      </c>
      <c r="L34" s="34">
        <f t="shared" si="7"/>
        <v>337.8</v>
      </c>
      <c r="M34" s="35">
        <f t="shared" si="6"/>
        <v>2857</v>
      </c>
      <c r="N34" s="36">
        <f t="shared" si="3"/>
        <v>125.92</v>
      </c>
      <c r="O34" s="36">
        <v>0</v>
      </c>
      <c r="P34" s="36">
        <v>0</v>
      </c>
      <c r="Q34" s="37">
        <f t="shared" si="4"/>
        <v>125.92</v>
      </c>
      <c r="R34" s="38">
        <f t="shared" si="5"/>
        <v>2731.08</v>
      </c>
      <c r="S34" s="30">
        <v>4393006466</v>
      </c>
    </row>
    <row r="35" spans="1:19" x14ac:dyDescent="0.25">
      <c r="A35" s="26">
        <v>20</v>
      </c>
      <c r="B35" s="28" t="s">
        <v>51</v>
      </c>
      <c r="C35" s="28" t="s">
        <v>52</v>
      </c>
      <c r="D35" s="26" t="s">
        <v>58</v>
      </c>
      <c r="E35" s="29" t="s">
        <v>79</v>
      </c>
      <c r="F35" s="30" t="s">
        <v>80</v>
      </c>
      <c r="G35" s="40">
        <v>42786</v>
      </c>
      <c r="H35" s="32">
        <v>75.64</v>
      </c>
      <c r="I35" s="33">
        <v>30</v>
      </c>
      <c r="J35" s="34">
        <f t="shared" si="0"/>
        <v>2269.1999999999998</v>
      </c>
      <c r="K35" s="34">
        <v>250</v>
      </c>
      <c r="L35" s="34">
        <f t="shared" si="7"/>
        <v>337.8</v>
      </c>
      <c r="M35" s="35">
        <f t="shared" si="6"/>
        <v>2857</v>
      </c>
      <c r="N35" s="36">
        <f t="shared" si="3"/>
        <v>125.92</v>
      </c>
      <c r="O35" s="36">
        <v>0</v>
      </c>
      <c r="P35" s="36">
        <v>0</v>
      </c>
      <c r="Q35" s="37">
        <f t="shared" si="4"/>
        <v>125.92</v>
      </c>
      <c r="R35" s="38">
        <f t="shared" si="5"/>
        <v>2731.08</v>
      </c>
      <c r="S35" s="26">
        <v>3287039109</v>
      </c>
    </row>
    <row r="36" spans="1:19" x14ac:dyDescent="0.25">
      <c r="A36" s="26">
        <v>21</v>
      </c>
      <c r="B36" s="28" t="s">
        <v>51</v>
      </c>
      <c r="C36" s="28" t="s">
        <v>52</v>
      </c>
      <c r="D36" s="26" t="s">
        <v>53</v>
      </c>
      <c r="E36" s="29" t="s">
        <v>81</v>
      </c>
      <c r="F36" s="30" t="s">
        <v>82</v>
      </c>
      <c r="G36" s="40">
        <v>42786</v>
      </c>
      <c r="H36" s="32">
        <v>75.64</v>
      </c>
      <c r="I36" s="33">
        <v>30</v>
      </c>
      <c r="J36" s="34">
        <f t="shared" si="0"/>
        <v>2269.1999999999998</v>
      </c>
      <c r="K36" s="34">
        <v>250</v>
      </c>
      <c r="L36" s="34">
        <f t="shared" si="7"/>
        <v>337.8</v>
      </c>
      <c r="M36" s="35">
        <f t="shared" si="6"/>
        <v>2857</v>
      </c>
      <c r="N36" s="36">
        <f t="shared" si="3"/>
        <v>125.92</v>
      </c>
      <c r="O36" s="36">
        <v>0</v>
      </c>
      <c r="P36" s="36">
        <v>0</v>
      </c>
      <c r="Q36" s="37">
        <f t="shared" si="4"/>
        <v>125.92</v>
      </c>
      <c r="R36" s="38">
        <f t="shared" si="5"/>
        <v>2731.08</v>
      </c>
      <c r="S36" s="30">
        <v>3287038912</v>
      </c>
    </row>
    <row r="37" spans="1:19" x14ac:dyDescent="0.25">
      <c r="A37" s="26">
        <v>22</v>
      </c>
      <c r="B37" s="28" t="s">
        <v>51</v>
      </c>
      <c r="C37" s="28" t="s">
        <v>52</v>
      </c>
      <c r="D37" s="26" t="s">
        <v>53</v>
      </c>
      <c r="E37" s="29" t="s">
        <v>83</v>
      </c>
      <c r="F37" s="30" t="s">
        <v>84</v>
      </c>
      <c r="G37" s="40">
        <v>42786</v>
      </c>
      <c r="H37" s="32">
        <v>75.64</v>
      </c>
      <c r="I37" s="33">
        <v>30</v>
      </c>
      <c r="J37" s="34">
        <f t="shared" si="0"/>
        <v>2269.1999999999998</v>
      </c>
      <c r="K37" s="34">
        <v>250</v>
      </c>
      <c r="L37" s="34">
        <f t="shared" si="7"/>
        <v>337.8</v>
      </c>
      <c r="M37" s="35">
        <f t="shared" si="6"/>
        <v>2857</v>
      </c>
      <c r="N37" s="36">
        <f t="shared" si="3"/>
        <v>125.92</v>
      </c>
      <c r="O37" s="36">
        <v>0</v>
      </c>
      <c r="P37" s="36">
        <v>0</v>
      </c>
      <c r="Q37" s="37">
        <f t="shared" si="4"/>
        <v>125.92</v>
      </c>
      <c r="R37" s="38">
        <f t="shared" si="5"/>
        <v>2731.08</v>
      </c>
      <c r="S37" s="30">
        <v>3287038926</v>
      </c>
    </row>
    <row r="38" spans="1:19" x14ac:dyDescent="0.25">
      <c r="A38" s="26">
        <v>23</v>
      </c>
      <c r="B38" s="28" t="s">
        <v>51</v>
      </c>
      <c r="C38" s="28" t="s">
        <v>52</v>
      </c>
      <c r="D38" s="26" t="s">
        <v>66</v>
      </c>
      <c r="E38" s="29" t="s">
        <v>85</v>
      </c>
      <c r="F38" s="30" t="s">
        <v>86</v>
      </c>
      <c r="G38" s="40">
        <v>42871</v>
      </c>
      <c r="H38" s="32">
        <v>75.64</v>
      </c>
      <c r="I38" s="33">
        <v>30</v>
      </c>
      <c r="J38" s="34">
        <f t="shared" si="0"/>
        <v>2269.1999999999998</v>
      </c>
      <c r="K38" s="34">
        <v>250</v>
      </c>
      <c r="L38" s="34">
        <f t="shared" si="7"/>
        <v>337.8</v>
      </c>
      <c r="M38" s="35">
        <f t="shared" si="6"/>
        <v>2857</v>
      </c>
      <c r="N38" s="36">
        <f t="shared" si="3"/>
        <v>125.92</v>
      </c>
      <c r="O38" s="36">
        <v>0</v>
      </c>
      <c r="P38" s="36">
        <v>0</v>
      </c>
      <c r="Q38" s="37">
        <f t="shared" si="4"/>
        <v>125.92</v>
      </c>
      <c r="R38" s="38">
        <f t="shared" si="5"/>
        <v>2731.08</v>
      </c>
      <c r="S38" s="30">
        <v>3153059040</v>
      </c>
    </row>
    <row r="39" spans="1:19" x14ac:dyDescent="0.25">
      <c r="A39" s="1"/>
      <c r="B39" s="42"/>
      <c r="C39" s="43"/>
      <c r="D39" s="43"/>
      <c r="E39" s="43"/>
      <c r="F39" s="44" t="s">
        <v>87</v>
      </c>
      <c r="G39" s="45"/>
      <c r="H39" s="45"/>
      <c r="I39" s="46"/>
      <c r="J39" s="47">
        <f t="shared" ref="J39:R39" si="8">SUM(J16:J38)</f>
        <v>53287.799999999974</v>
      </c>
      <c r="K39" s="47">
        <f t="shared" si="8"/>
        <v>5750</v>
      </c>
      <c r="L39" s="47">
        <f t="shared" si="8"/>
        <v>6673.2000000000025</v>
      </c>
      <c r="M39" s="48">
        <f t="shared" si="8"/>
        <v>65711</v>
      </c>
      <c r="N39" s="47">
        <f t="shared" si="8"/>
        <v>2896.1600000000008</v>
      </c>
      <c r="O39" s="47">
        <f t="shared" si="8"/>
        <v>0</v>
      </c>
      <c r="P39" s="47">
        <f t="shared" si="8"/>
        <v>0</v>
      </c>
      <c r="Q39" s="49">
        <f t="shared" si="8"/>
        <v>2896.1600000000008</v>
      </c>
      <c r="R39" s="50">
        <f t="shared" si="8"/>
        <v>62814.840000000026</v>
      </c>
      <c r="S39" s="51"/>
    </row>
    <row r="40" spans="1:19" x14ac:dyDescent="0.25">
      <c r="A40" s="55" t="s">
        <v>88</v>
      </c>
      <c r="B40" s="55"/>
      <c r="C40" s="55"/>
      <c r="D40" s="55"/>
      <c r="E40" s="55"/>
      <c r="F40" s="55"/>
      <c r="G40" s="55"/>
      <c r="H40" s="55"/>
      <c r="I40" s="55"/>
      <c r="J40" s="55"/>
      <c r="K40" s="55"/>
      <c r="L40" s="55"/>
      <c r="M40" s="55"/>
      <c r="N40" s="55"/>
      <c r="O40" s="55"/>
      <c r="P40" s="55"/>
      <c r="Q40" s="55"/>
      <c r="R40" s="55"/>
      <c r="S40" s="55"/>
    </row>
    <row r="41" spans="1:19" x14ac:dyDescent="0.25">
      <c r="A41" s="14" t="s">
        <v>89</v>
      </c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</row>
    <row r="42" spans="1:19" x14ac:dyDescent="0.25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</row>
    <row r="43" spans="1:19" x14ac:dyDescent="0.25">
      <c r="A43" s="16" t="s">
        <v>7</v>
      </c>
      <c r="B43" s="17" t="s">
        <v>8</v>
      </c>
      <c r="C43" s="16" t="s">
        <v>9</v>
      </c>
      <c r="D43" s="16" t="s">
        <v>10</v>
      </c>
      <c r="E43" s="16" t="s">
        <v>11</v>
      </c>
      <c r="F43" s="16" t="s">
        <v>12</v>
      </c>
      <c r="G43" s="16" t="s">
        <v>13</v>
      </c>
      <c r="H43" s="16" t="s">
        <v>14</v>
      </c>
      <c r="I43" s="18" t="s">
        <v>15</v>
      </c>
      <c r="J43" s="19" t="s">
        <v>16</v>
      </c>
      <c r="K43" s="19" t="s">
        <v>17</v>
      </c>
      <c r="L43" s="19" t="s">
        <v>17</v>
      </c>
      <c r="M43" s="20" t="s">
        <v>18</v>
      </c>
      <c r="N43" s="21" t="s">
        <v>19</v>
      </c>
      <c r="O43" s="22"/>
      <c r="P43" s="22"/>
      <c r="Q43" s="23" t="s">
        <v>20</v>
      </c>
      <c r="R43" s="24" t="s">
        <v>21</v>
      </c>
      <c r="S43" s="16" t="s">
        <v>22</v>
      </c>
    </row>
    <row r="44" spans="1:19" x14ac:dyDescent="0.25">
      <c r="A44" s="16"/>
      <c r="B44" s="17"/>
      <c r="C44" s="16"/>
      <c r="D44" s="16"/>
      <c r="E44" s="16"/>
      <c r="F44" s="16"/>
      <c r="G44" s="16"/>
      <c r="H44" s="16"/>
      <c r="I44" s="18"/>
      <c r="J44" s="19"/>
      <c r="K44" s="19"/>
      <c r="L44" s="19"/>
      <c r="M44" s="20"/>
      <c r="N44" s="25">
        <v>201</v>
      </c>
      <c r="O44" s="25">
        <v>211</v>
      </c>
      <c r="P44" s="25">
        <v>120</v>
      </c>
      <c r="Q44" s="23"/>
      <c r="R44" s="24"/>
      <c r="S44" s="16"/>
    </row>
    <row r="45" spans="1:19" ht="45" x14ac:dyDescent="0.25">
      <c r="A45" s="16"/>
      <c r="B45" s="17"/>
      <c r="C45" s="16"/>
      <c r="D45" s="16"/>
      <c r="E45" s="16"/>
      <c r="F45" s="16"/>
      <c r="G45" s="16"/>
      <c r="H45" s="16"/>
      <c r="I45" s="18"/>
      <c r="J45" s="17" t="s">
        <v>23</v>
      </c>
      <c r="K45" s="17" t="s">
        <v>24</v>
      </c>
      <c r="L45" s="17" t="s">
        <v>25</v>
      </c>
      <c r="M45" s="20"/>
      <c r="N45" s="17" t="s">
        <v>26</v>
      </c>
      <c r="O45" s="17" t="s">
        <v>27</v>
      </c>
      <c r="P45" s="17" t="s">
        <v>28</v>
      </c>
      <c r="Q45" s="23"/>
      <c r="R45" s="24"/>
      <c r="S45" s="16"/>
    </row>
    <row r="46" spans="1:19" x14ac:dyDescent="0.25">
      <c r="A46" s="26">
        <v>1</v>
      </c>
      <c r="B46" s="27" t="s">
        <v>90</v>
      </c>
      <c r="C46" s="28" t="s">
        <v>30</v>
      </c>
      <c r="D46" s="26" t="s">
        <v>91</v>
      </c>
      <c r="E46" s="29" t="s">
        <v>92</v>
      </c>
      <c r="F46" s="30" t="s">
        <v>93</v>
      </c>
      <c r="G46" s="27" t="s">
        <v>94</v>
      </c>
      <c r="H46" s="32">
        <v>80.86</v>
      </c>
      <c r="I46" s="33">
        <v>30</v>
      </c>
      <c r="J46" s="34">
        <f>H46*I46</f>
        <v>2425.8000000000002</v>
      </c>
      <c r="K46" s="34">
        <v>250</v>
      </c>
      <c r="L46" s="34">
        <f>6.04*I46</f>
        <v>181.2</v>
      </c>
      <c r="M46" s="35">
        <f>SUM(J46:L46)</f>
        <v>2857</v>
      </c>
      <c r="N46" s="36">
        <f>ROUND((J46+L46)*4.83%,2)</f>
        <v>125.92</v>
      </c>
      <c r="O46" s="36">
        <v>0</v>
      </c>
      <c r="P46" s="36">
        <v>0</v>
      </c>
      <c r="Q46" s="37">
        <f>SUM(N46:P46)</f>
        <v>125.92</v>
      </c>
      <c r="R46" s="38">
        <f>+M46-Q46</f>
        <v>2731.08</v>
      </c>
      <c r="S46" s="39">
        <v>3216010363</v>
      </c>
    </row>
    <row r="47" spans="1:19" x14ac:dyDescent="0.25">
      <c r="A47" s="26">
        <v>2</v>
      </c>
      <c r="B47" s="27"/>
      <c r="C47" s="28" t="s">
        <v>30</v>
      </c>
      <c r="D47" s="26" t="s">
        <v>91</v>
      </c>
      <c r="E47" s="29" t="s">
        <v>95</v>
      </c>
      <c r="F47" s="30" t="s">
        <v>96</v>
      </c>
      <c r="G47" s="40">
        <v>41184</v>
      </c>
      <c r="H47" s="32">
        <v>80.86</v>
      </c>
      <c r="I47" s="33">
        <v>30</v>
      </c>
      <c r="J47" s="34">
        <f t="shared" ref="J47:J49" si="9">H47*I47</f>
        <v>2425.8000000000002</v>
      </c>
      <c r="K47" s="34">
        <v>250</v>
      </c>
      <c r="L47" s="34">
        <f>6.04*I47</f>
        <v>181.2</v>
      </c>
      <c r="M47" s="35">
        <f>SUM(J47:L47)</f>
        <v>2857</v>
      </c>
      <c r="N47" s="36">
        <f>ROUND((J47+L47)*4.83%,2)</f>
        <v>125.92</v>
      </c>
      <c r="O47" s="36">
        <v>0</v>
      </c>
      <c r="P47" s="36">
        <v>0</v>
      </c>
      <c r="Q47" s="37">
        <f>SUM(N47:P47)</f>
        <v>125.92</v>
      </c>
      <c r="R47" s="38">
        <f>+M47-Q47</f>
        <v>2731.08</v>
      </c>
      <c r="S47" s="56">
        <v>3532007563</v>
      </c>
    </row>
    <row r="48" spans="1:19" x14ac:dyDescent="0.25">
      <c r="A48" s="26">
        <v>3</v>
      </c>
      <c r="B48" s="27"/>
      <c r="C48" s="28" t="s">
        <v>30</v>
      </c>
      <c r="D48" s="26" t="s">
        <v>91</v>
      </c>
      <c r="E48" s="29" t="s">
        <v>97</v>
      </c>
      <c r="F48" s="30" t="s">
        <v>98</v>
      </c>
      <c r="G48" s="27" t="s">
        <v>99</v>
      </c>
      <c r="H48" s="32">
        <v>80.86</v>
      </c>
      <c r="I48" s="33">
        <v>30</v>
      </c>
      <c r="J48" s="34">
        <f t="shared" si="9"/>
        <v>2425.8000000000002</v>
      </c>
      <c r="K48" s="34">
        <v>250</v>
      </c>
      <c r="L48" s="34">
        <f>6.04*I48</f>
        <v>181.2</v>
      </c>
      <c r="M48" s="35">
        <f>SUM(J48:L48)</f>
        <v>2857</v>
      </c>
      <c r="N48" s="36">
        <f>ROUND((J48+L48)*4.83%,2)</f>
        <v>125.92</v>
      </c>
      <c r="O48" s="36">
        <v>0</v>
      </c>
      <c r="P48" s="36">
        <v>0</v>
      </c>
      <c r="Q48" s="37">
        <f>SUM(N48:P48)</f>
        <v>125.92</v>
      </c>
      <c r="R48" s="38">
        <f>+M48-Q48</f>
        <v>2731.08</v>
      </c>
      <c r="S48" s="39">
        <v>3164072927</v>
      </c>
    </row>
    <row r="49" spans="1:19" x14ac:dyDescent="0.25">
      <c r="A49" s="26">
        <v>4</v>
      </c>
      <c r="B49" s="27"/>
      <c r="C49" s="28" t="s">
        <v>30</v>
      </c>
      <c r="D49" s="26" t="s">
        <v>91</v>
      </c>
      <c r="E49" s="29" t="s">
        <v>100</v>
      </c>
      <c r="F49" s="30" t="s">
        <v>101</v>
      </c>
      <c r="G49" s="27" t="s">
        <v>102</v>
      </c>
      <c r="H49" s="32">
        <v>80.86</v>
      </c>
      <c r="I49" s="33">
        <v>30</v>
      </c>
      <c r="J49" s="34">
        <f t="shared" si="9"/>
        <v>2425.8000000000002</v>
      </c>
      <c r="K49" s="34">
        <v>250</v>
      </c>
      <c r="L49" s="34">
        <f>6.04*I49</f>
        <v>181.2</v>
      </c>
      <c r="M49" s="35">
        <f>SUM(J49:L49)</f>
        <v>2857</v>
      </c>
      <c r="N49" s="36">
        <f>ROUND((J49+L49)*4.83%,2)</f>
        <v>125.92</v>
      </c>
      <c r="O49" s="36">
        <v>0</v>
      </c>
      <c r="P49" s="36">
        <v>0</v>
      </c>
      <c r="Q49" s="37">
        <f>SUM(N49:P49)</f>
        <v>125.92</v>
      </c>
      <c r="R49" s="38">
        <f>+M49-Q49</f>
        <v>2731.08</v>
      </c>
      <c r="S49" s="39">
        <v>3216008208</v>
      </c>
    </row>
    <row r="50" spans="1:19" x14ac:dyDescent="0.25">
      <c r="A50" s="53"/>
      <c r="B50" s="54"/>
      <c r="C50" s="53"/>
      <c r="D50" s="53"/>
      <c r="E50" s="53"/>
      <c r="F50" s="44" t="s">
        <v>87</v>
      </c>
      <c r="G50" s="45"/>
      <c r="H50" s="45"/>
      <c r="I50" s="46"/>
      <c r="J50" s="57">
        <f>SUM(J46:J49)</f>
        <v>9703.2000000000007</v>
      </c>
      <c r="K50" s="57">
        <f t="shared" ref="K50:R50" si="10">SUM(K46:K49)</f>
        <v>1000</v>
      </c>
      <c r="L50" s="57">
        <f t="shared" si="10"/>
        <v>724.8</v>
      </c>
      <c r="M50" s="58">
        <f t="shared" si="10"/>
        <v>11428</v>
      </c>
      <c r="N50" s="57">
        <f t="shared" si="10"/>
        <v>503.68</v>
      </c>
      <c r="O50" s="57">
        <f t="shared" si="10"/>
        <v>0</v>
      </c>
      <c r="P50" s="57">
        <f t="shared" si="10"/>
        <v>0</v>
      </c>
      <c r="Q50" s="57">
        <f t="shared" si="10"/>
        <v>503.68</v>
      </c>
      <c r="R50" s="59">
        <f t="shared" si="10"/>
        <v>10924.32</v>
      </c>
      <c r="S50" s="42"/>
    </row>
    <row r="51" spans="1:19" x14ac:dyDescent="0.25">
      <c r="A51" s="53"/>
      <c r="B51" s="54"/>
      <c r="C51" s="53"/>
      <c r="D51" s="53"/>
      <c r="E51" s="53"/>
      <c r="F51" s="53"/>
      <c r="G51" s="53"/>
      <c r="H51" s="53"/>
      <c r="I51" s="53"/>
      <c r="J51" s="53"/>
      <c r="K51" s="53"/>
      <c r="L51" s="53"/>
      <c r="M51" s="53"/>
      <c r="N51" s="53"/>
      <c r="O51" s="53"/>
      <c r="P51" s="53"/>
      <c r="Q51" s="53"/>
      <c r="R51" s="53"/>
      <c r="S51" s="54"/>
    </row>
    <row r="52" spans="1:19" x14ac:dyDescent="0.25">
      <c r="A52" s="55" t="s">
        <v>103</v>
      </c>
      <c r="B52" s="55"/>
      <c r="C52" s="55"/>
      <c r="D52" s="55"/>
      <c r="E52" s="55"/>
      <c r="F52" s="55"/>
      <c r="G52" s="55"/>
      <c r="H52" s="55"/>
      <c r="I52" s="55"/>
      <c r="J52" s="55"/>
      <c r="K52" s="55"/>
      <c r="L52" s="55"/>
      <c r="M52" s="55"/>
      <c r="N52" s="55"/>
      <c r="O52" s="55"/>
      <c r="P52" s="55"/>
      <c r="Q52" s="55"/>
      <c r="R52" s="55"/>
      <c r="S52" s="55"/>
    </row>
    <row r="53" spans="1:19" x14ac:dyDescent="0.25">
      <c r="A53" s="14" t="s">
        <v>89</v>
      </c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</row>
    <row r="54" spans="1:19" x14ac:dyDescent="0.25">
      <c r="A54" s="15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</row>
    <row r="55" spans="1:19" x14ac:dyDescent="0.25">
      <c r="A55" s="16" t="s">
        <v>7</v>
      </c>
      <c r="B55" s="17" t="s">
        <v>8</v>
      </c>
      <c r="C55" s="16" t="s">
        <v>9</v>
      </c>
      <c r="D55" s="16" t="s">
        <v>10</v>
      </c>
      <c r="E55" s="16" t="s">
        <v>11</v>
      </c>
      <c r="F55" s="16" t="s">
        <v>12</v>
      </c>
      <c r="G55" s="16" t="s">
        <v>13</v>
      </c>
      <c r="H55" s="16" t="s">
        <v>14</v>
      </c>
      <c r="I55" s="18" t="s">
        <v>15</v>
      </c>
      <c r="J55" s="19" t="s">
        <v>16</v>
      </c>
      <c r="K55" s="19" t="s">
        <v>17</v>
      </c>
      <c r="L55" s="19" t="s">
        <v>17</v>
      </c>
      <c r="M55" s="20" t="s">
        <v>18</v>
      </c>
      <c r="N55" s="21" t="s">
        <v>19</v>
      </c>
      <c r="O55" s="22"/>
      <c r="P55" s="22"/>
      <c r="Q55" s="23" t="s">
        <v>20</v>
      </c>
      <c r="R55" s="24" t="s">
        <v>21</v>
      </c>
      <c r="S55" s="16" t="s">
        <v>22</v>
      </c>
    </row>
    <row r="56" spans="1:19" x14ac:dyDescent="0.25">
      <c r="A56" s="16"/>
      <c r="B56" s="17"/>
      <c r="C56" s="16"/>
      <c r="D56" s="16"/>
      <c r="E56" s="16"/>
      <c r="F56" s="16"/>
      <c r="G56" s="16"/>
      <c r="H56" s="16"/>
      <c r="I56" s="18"/>
      <c r="J56" s="19"/>
      <c r="K56" s="19"/>
      <c r="L56" s="19"/>
      <c r="M56" s="20"/>
      <c r="N56" s="25">
        <v>201</v>
      </c>
      <c r="O56" s="25">
        <v>211</v>
      </c>
      <c r="P56" s="25">
        <v>120</v>
      </c>
      <c r="Q56" s="23"/>
      <c r="R56" s="24"/>
      <c r="S56" s="16"/>
    </row>
    <row r="57" spans="1:19" ht="45" x14ac:dyDescent="0.25">
      <c r="A57" s="16"/>
      <c r="B57" s="17"/>
      <c r="C57" s="16"/>
      <c r="D57" s="16"/>
      <c r="E57" s="16"/>
      <c r="F57" s="16"/>
      <c r="G57" s="16"/>
      <c r="H57" s="16"/>
      <c r="I57" s="18"/>
      <c r="J57" s="17" t="s">
        <v>23</v>
      </c>
      <c r="K57" s="17" t="s">
        <v>24</v>
      </c>
      <c r="L57" s="17" t="s">
        <v>25</v>
      </c>
      <c r="M57" s="20"/>
      <c r="N57" s="17" t="s">
        <v>26</v>
      </c>
      <c r="O57" s="17" t="s">
        <v>27</v>
      </c>
      <c r="P57" s="17" t="s">
        <v>28</v>
      </c>
      <c r="Q57" s="23"/>
      <c r="R57" s="24"/>
      <c r="S57" s="16"/>
    </row>
    <row r="58" spans="1:19" x14ac:dyDescent="0.25">
      <c r="A58" s="26">
        <v>1</v>
      </c>
      <c r="B58" s="27" t="s">
        <v>104</v>
      </c>
      <c r="C58" s="28" t="s">
        <v>30</v>
      </c>
      <c r="D58" s="26" t="s">
        <v>105</v>
      </c>
      <c r="E58" s="29" t="s">
        <v>106</v>
      </c>
      <c r="F58" s="30" t="s">
        <v>107</v>
      </c>
      <c r="G58" s="40">
        <v>38719</v>
      </c>
      <c r="H58" s="32">
        <v>80.86</v>
      </c>
      <c r="I58" s="33">
        <v>30</v>
      </c>
      <c r="J58" s="34">
        <f t="shared" ref="J58:J67" si="11">H58*I58</f>
        <v>2425.8000000000002</v>
      </c>
      <c r="K58" s="34">
        <v>250</v>
      </c>
      <c r="L58" s="34">
        <f>6.04*I58</f>
        <v>181.2</v>
      </c>
      <c r="M58" s="35">
        <f t="shared" ref="M58:M67" si="12">SUM(J58:L58)</f>
        <v>2857</v>
      </c>
      <c r="N58" s="36">
        <f t="shared" ref="N58:N67" si="13">ROUND((J58+L58)*4.83%,2)</f>
        <v>125.92</v>
      </c>
      <c r="O58" s="36">
        <v>0</v>
      </c>
      <c r="P58" s="36">
        <v>0</v>
      </c>
      <c r="Q58" s="37">
        <f t="shared" ref="Q58:Q67" si="14">SUM(N58:P58)</f>
        <v>125.92</v>
      </c>
      <c r="R58" s="38">
        <f t="shared" ref="R58:R67" si="15">+M58-Q58</f>
        <v>2731.08</v>
      </c>
      <c r="S58" s="30">
        <v>4216005864</v>
      </c>
    </row>
    <row r="59" spans="1:19" x14ac:dyDescent="0.25">
      <c r="A59" s="26">
        <v>2</v>
      </c>
      <c r="B59" s="27" t="s">
        <v>104</v>
      </c>
      <c r="C59" s="28" t="s">
        <v>30</v>
      </c>
      <c r="D59" s="26" t="s">
        <v>105</v>
      </c>
      <c r="E59" s="29" t="s">
        <v>108</v>
      </c>
      <c r="F59" s="30" t="s">
        <v>109</v>
      </c>
      <c r="G59" s="40">
        <v>39084</v>
      </c>
      <c r="H59" s="32">
        <v>80.86</v>
      </c>
      <c r="I59" s="33">
        <v>30</v>
      </c>
      <c r="J59" s="34">
        <f t="shared" si="11"/>
        <v>2425.8000000000002</v>
      </c>
      <c r="K59" s="34">
        <v>250</v>
      </c>
      <c r="L59" s="34">
        <f>6.04*I59</f>
        <v>181.2</v>
      </c>
      <c r="M59" s="35">
        <f t="shared" si="12"/>
        <v>2857</v>
      </c>
      <c r="N59" s="36">
        <f t="shared" si="13"/>
        <v>125.92</v>
      </c>
      <c r="O59" s="36">
        <v>0</v>
      </c>
      <c r="P59" s="36">
        <v>0</v>
      </c>
      <c r="Q59" s="37">
        <f t="shared" si="14"/>
        <v>125.92</v>
      </c>
      <c r="R59" s="38">
        <f t="shared" si="15"/>
        <v>2731.08</v>
      </c>
      <c r="S59" s="30">
        <v>3216004367</v>
      </c>
    </row>
    <row r="60" spans="1:19" x14ac:dyDescent="0.25">
      <c r="A60" s="26">
        <v>3</v>
      </c>
      <c r="B60" s="27" t="s">
        <v>104</v>
      </c>
      <c r="C60" s="28" t="s">
        <v>30</v>
      </c>
      <c r="D60" s="26" t="s">
        <v>105</v>
      </c>
      <c r="E60" s="29" t="s">
        <v>110</v>
      </c>
      <c r="F60" s="30" t="s">
        <v>111</v>
      </c>
      <c r="G60" s="40">
        <v>38384</v>
      </c>
      <c r="H60" s="32">
        <v>80.86</v>
      </c>
      <c r="I60" s="33">
        <v>30</v>
      </c>
      <c r="J60" s="34">
        <f t="shared" si="11"/>
        <v>2425.8000000000002</v>
      </c>
      <c r="K60" s="34">
        <v>250</v>
      </c>
      <c r="L60" s="34">
        <f t="shared" ref="L60:L67" si="16">6.04*I60</f>
        <v>181.2</v>
      </c>
      <c r="M60" s="35">
        <f t="shared" si="12"/>
        <v>2857</v>
      </c>
      <c r="N60" s="36">
        <f t="shared" si="13"/>
        <v>125.92</v>
      </c>
      <c r="O60" s="36">
        <v>0</v>
      </c>
      <c r="P60" s="36">
        <v>0</v>
      </c>
      <c r="Q60" s="37">
        <f t="shared" si="14"/>
        <v>125.92</v>
      </c>
      <c r="R60" s="38">
        <f t="shared" si="15"/>
        <v>2731.08</v>
      </c>
      <c r="S60" s="30">
        <v>3216001475</v>
      </c>
    </row>
    <row r="61" spans="1:19" x14ac:dyDescent="0.25">
      <c r="A61" s="26">
        <v>4</v>
      </c>
      <c r="B61" s="27" t="s">
        <v>104</v>
      </c>
      <c r="C61" s="28" t="s">
        <v>30</v>
      </c>
      <c r="D61" s="26" t="s">
        <v>105</v>
      </c>
      <c r="E61" s="29" t="s">
        <v>112</v>
      </c>
      <c r="F61" s="30" t="s">
        <v>113</v>
      </c>
      <c r="G61" s="40">
        <v>37681</v>
      </c>
      <c r="H61" s="32">
        <v>80.86</v>
      </c>
      <c r="I61" s="33">
        <v>30</v>
      </c>
      <c r="J61" s="34">
        <f t="shared" si="11"/>
        <v>2425.8000000000002</v>
      </c>
      <c r="K61" s="34">
        <v>250</v>
      </c>
      <c r="L61" s="34">
        <f t="shared" si="16"/>
        <v>181.2</v>
      </c>
      <c r="M61" s="35">
        <f t="shared" si="12"/>
        <v>2857</v>
      </c>
      <c r="N61" s="36">
        <f t="shared" si="13"/>
        <v>125.92</v>
      </c>
      <c r="O61" s="36">
        <v>0</v>
      </c>
      <c r="P61" s="36">
        <v>0</v>
      </c>
      <c r="Q61" s="37">
        <f t="shared" si="14"/>
        <v>125.92</v>
      </c>
      <c r="R61" s="38">
        <f t="shared" si="15"/>
        <v>2731.08</v>
      </c>
      <c r="S61" s="30">
        <v>3216001439</v>
      </c>
    </row>
    <row r="62" spans="1:19" x14ac:dyDescent="0.25">
      <c r="A62" s="26">
        <v>5</v>
      </c>
      <c r="B62" s="27" t="s">
        <v>104</v>
      </c>
      <c r="C62" s="28" t="s">
        <v>30</v>
      </c>
      <c r="D62" s="26" t="s">
        <v>105</v>
      </c>
      <c r="E62" s="29" t="s">
        <v>114</v>
      </c>
      <c r="F62" s="30" t="s">
        <v>115</v>
      </c>
      <c r="G62" s="40">
        <v>37742</v>
      </c>
      <c r="H62" s="32">
        <v>80.86</v>
      </c>
      <c r="I62" s="33">
        <v>30</v>
      </c>
      <c r="J62" s="34">
        <f t="shared" si="11"/>
        <v>2425.8000000000002</v>
      </c>
      <c r="K62" s="34">
        <v>250</v>
      </c>
      <c r="L62" s="34">
        <f t="shared" si="16"/>
        <v>181.2</v>
      </c>
      <c r="M62" s="35">
        <f t="shared" si="12"/>
        <v>2857</v>
      </c>
      <c r="N62" s="36">
        <f t="shared" si="13"/>
        <v>125.92</v>
      </c>
      <c r="O62" s="36">
        <v>0</v>
      </c>
      <c r="P62" s="36">
        <v>0</v>
      </c>
      <c r="Q62" s="37">
        <f t="shared" si="14"/>
        <v>125.92</v>
      </c>
      <c r="R62" s="38">
        <f t="shared" si="15"/>
        <v>2731.08</v>
      </c>
      <c r="S62" s="30">
        <v>3216001493</v>
      </c>
    </row>
    <row r="63" spans="1:19" x14ac:dyDescent="0.25">
      <c r="A63" s="26">
        <v>6</v>
      </c>
      <c r="B63" s="27" t="s">
        <v>104</v>
      </c>
      <c r="C63" s="28" t="s">
        <v>30</v>
      </c>
      <c r="D63" s="26" t="s">
        <v>105</v>
      </c>
      <c r="E63" s="29" t="s">
        <v>116</v>
      </c>
      <c r="F63" s="30" t="s">
        <v>117</v>
      </c>
      <c r="G63" s="40">
        <v>37681</v>
      </c>
      <c r="H63" s="32">
        <v>80.86</v>
      </c>
      <c r="I63" s="33">
        <v>30</v>
      </c>
      <c r="J63" s="34">
        <f t="shared" si="11"/>
        <v>2425.8000000000002</v>
      </c>
      <c r="K63" s="34">
        <v>250</v>
      </c>
      <c r="L63" s="34">
        <f t="shared" si="16"/>
        <v>181.2</v>
      </c>
      <c r="M63" s="35">
        <f t="shared" si="12"/>
        <v>2857</v>
      </c>
      <c r="N63" s="36">
        <f t="shared" si="13"/>
        <v>125.92</v>
      </c>
      <c r="O63" s="36">
        <v>0</v>
      </c>
      <c r="P63" s="36">
        <v>0</v>
      </c>
      <c r="Q63" s="37">
        <f t="shared" si="14"/>
        <v>125.92</v>
      </c>
      <c r="R63" s="38">
        <f t="shared" si="15"/>
        <v>2731.08</v>
      </c>
      <c r="S63" s="30">
        <v>4216002459</v>
      </c>
    </row>
    <row r="64" spans="1:19" x14ac:dyDescent="0.25">
      <c r="A64" s="26">
        <v>7</v>
      </c>
      <c r="B64" s="27" t="s">
        <v>90</v>
      </c>
      <c r="C64" s="28" t="s">
        <v>30</v>
      </c>
      <c r="D64" s="26" t="s">
        <v>105</v>
      </c>
      <c r="E64" s="29" t="s">
        <v>118</v>
      </c>
      <c r="F64" s="30" t="s">
        <v>119</v>
      </c>
      <c r="G64" s="40">
        <v>39084</v>
      </c>
      <c r="H64" s="32">
        <v>80.86</v>
      </c>
      <c r="I64" s="33">
        <v>30</v>
      </c>
      <c r="J64" s="34">
        <f t="shared" si="11"/>
        <v>2425.8000000000002</v>
      </c>
      <c r="K64" s="34">
        <v>250</v>
      </c>
      <c r="L64" s="34">
        <f t="shared" si="16"/>
        <v>181.2</v>
      </c>
      <c r="M64" s="35">
        <f t="shared" si="12"/>
        <v>2857</v>
      </c>
      <c r="N64" s="36">
        <f t="shared" si="13"/>
        <v>125.92</v>
      </c>
      <c r="O64" s="36">
        <v>0</v>
      </c>
      <c r="P64" s="36">
        <v>0</v>
      </c>
      <c r="Q64" s="37">
        <f t="shared" si="14"/>
        <v>125.92</v>
      </c>
      <c r="R64" s="38">
        <f t="shared" si="15"/>
        <v>2731.08</v>
      </c>
      <c r="S64" s="30">
        <v>3216004486</v>
      </c>
    </row>
    <row r="65" spans="1:19" x14ac:dyDescent="0.25">
      <c r="A65" s="26">
        <v>8</v>
      </c>
      <c r="B65" s="27"/>
      <c r="C65" s="28" t="s">
        <v>30</v>
      </c>
      <c r="D65" s="26" t="s">
        <v>105</v>
      </c>
      <c r="E65" s="29" t="s">
        <v>120</v>
      </c>
      <c r="F65" s="30" t="s">
        <v>121</v>
      </c>
      <c r="G65" s="40">
        <v>37712</v>
      </c>
      <c r="H65" s="32">
        <v>80.86</v>
      </c>
      <c r="I65" s="33">
        <v>30</v>
      </c>
      <c r="J65" s="34">
        <f t="shared" si="11"/>
        <v>2425.8000000000002</v>
      </c>
      <c r="K65" s="34">
        <v>250</v>
      </c>
      <c r="L65" s="34">
        <f t="shared" si="16"/>
        <v>181.2</v>
      </c>
      <c r="M65" s="35">
        <f t="shared" si="12"/>
        <v>2857</v>
      </c>
      <c r="N65" s="36">
        <f t="shared" si="13"/>
        <v>125.92</v>
      </c>
      <c r="O65" s="36"/>
      <c r="P65" s="36"/>
      <c r="Q65" s="37">
        <f t="shared" si="14"/>
        <v>125.92</v>
      </c>
      <c r="R65" s="38">
        <f t="shared" si="15"/>
        <v>2731.08</v>
      </c>
      <c r="S65" s="30">
        <v>3216001443</v>
      </c>
    </row>
    <row r="66" spans="1:19" x14ac:dyDescent="0.25">
      <c r="A66" s="26">
        <v>9</v>
      </c>
      <c r="B66" s="60"/>
      <c r="C66" s="28" t="s">
        <v>30</v>
      </c>
      <c r="D66" s="28" t="s">
        <v>105</v>
      </c>
      <c r="E66" s="61" t="s">
        <v>122</v>
      </c>
      <c r="F66" s="61" t="s">
        <v>123</v>
      </c>
      <c r="G66" s="62">
        <v>42887</v>
      </c>
      <c r="H66" s="63">
        <v>80.86</v>
      </c>
      <c r="I66" s="33">
        <v>30</v>
      </c>
      <c r="J66" s="64">
        <f t="shared" si="11"/>
        <v>2425.8000000000002</v>
      </c>
      <c r="K66" s="65">
        <v>250</v>
      </c>
      <c r="L66" s="34">
        <f t="shared" si="16"/>
        <v>181.2</v>
      </c>
      <c r="M66" s="35">
        <f t="shared" si="12"/>
        <v>2857</v>
      </c>
      <c r="N66" s="66">
        <f t="shared" si="13"/>
        <v>125.92</v>
      </c>
      <c r="O66" s="36">
        <v>0</v>
      </c>
      <c r="P66" s="36">
        <v>0</v>
      </c>
      <c r="Q66" s="67">
        <f t="shared" si="14"/>
        <v>125.92</v>
      </c>
      <c r="R66" s="38">
        <f t="shared" si="15"/>
        <v>2731.08</v>
      </c>
      <c r="S66" s="68">
        <v>3287036524</v>
      </c>
    </row>
    <row r="67" spans="1:19" x14ac:dyDescent="0.25">
      <c r="A67" s="26">
        <v>10</v>
      </c>
      <c r="B67" s="27"/>
      <c r="C67" s="28" t="s">
        <v>30</v>
      </c>
      <c r="D67" s="26" t="s">
        <v>105</v>
      </c>
      <c r="E67" s="29" t="s">
        <v>124</v>
      </c>
      <c r="F67" s="30" t="s">
        <v>125</v>
      </c>
      <c r="G67" s="40">
        <v>42370</v>
      </c>
      <c r="H67" s="32">
        <v>80.86</v>
      </c>
      <c r="I67" s="33">
        <v>30</v>
      </c>
      <c r="J67" s="34">
        <f t="shared" si="11"/>
        <v>2425.8000000000002</v>
      </c>
      <c r="K67" s="34">
        <v>250</v>
      </c>
      <c r="L67" s="34">
        <f t="shared" si="16"/>
        <v>181.2</v>
      </c>
      <c r="M67" s="35">
        <f t="shared" si="12"/>
        <v>2857</v>
      </c>
      <c r="N67" s="36">
        <f t="shared" si="13"/>
        <v>125.92</v>
      </c>
      <c r="O67" s="36">
        <v>0</v>
      </c>
      <c r="P67" s="36">
        <v>0</v>
      </c>
      <c r="Q67" s="37">
        <f t="shared" si="14"/>
        <v>125.92</v>
      </c>
      <c r="R67" s="38">
        <f t="shared" si="15"/>
        <v>2731.08</v>
      </c>
      <c r="S67" s="30">
        <v>3153050750</v>
      </c>
    </row>
    <row r="68" spans="1:19" x14ac:dyDescent="0.25">
      <c r="A68" s="1"/>
      <c r="B68" s="54"/>
      <c r="C68" s="52"/>
      <c r="D68" s="52"/>
      <c r="E68" s="52"/>
      <c r="F68" s="44" t="s">
        <v>87</v>
      </c>
      <c r="G68" s="45"/>
      <c r="H68" s="45"/>
      <c r="I68" s="46"/>
      <c r="J68" s="47">
        <f>SUM(J58:J67)</f>
        <v>24257.999999999996</v>
      </c>
      <c r="K68" s="47">
        <f>SUM(K58:K67)</f>
        <v>2500</v>
      </c>
      <c r="L68" s="47">
        <f>SUM(L52:L67)</f>
        <v>1812.0000000000002</v>
      </c>
      <c r="M68" s="69">
        <f t="shared" ref="M68:R68" si="17">SUM(M58:M67)</f>
        <v>28570</v>
      </c>
      <c r="N68" s="47">
        <f t="shared" si="17"/>
        <v>1259.2</v>
      </c>
      <c r="O68" s="47">
        <f t="shared" si="17"/>
        <v>0</v>
      </c>
      <c r="P68" s="47">
        <f t="shared" si="17"/>
        <v>0</v>
      </c>
      <c r="Q68" s="47">
        <f t="shared" si="17"/>
        <v>1259.2</v>
      </c>
      <c r="R68" s="70">
        <f t="shared" si="17"/>
        <v>27310.800000000003</v>
      </c>
      <c r="S68" s="54"/>
    </row>
    <row r="69" spans="1:19" x14ac:dyDescent="0.25">
      <c r="A69" s="53"/>
      <c r="B69" s="54"/>
      <c r="C69" s="53"/>
      <c r="D69" s="53"/>
      <c r="E69" s="53"/>
      <c r="F69" s="53"/>
      <c r="G69" s="53"/>
      <c r="H69" s="53"/>
      <c r="I69" s="53"/>
      <c r="J69" s="53"/>
      <c r="K69" s="53"/>
      <c r="L69" s="53"/>
      <c r="M69" s="53"/>
      <c r="N69" s="53"/>
      <c r="O69" s="53"/>
      <c r="P69" s="53"/>
      <c r="Q69" s="53"/>
      <c r="R69" s="53"/>
      <c r="S69" s="51"/>
    </row>
    <row r="70" spans="1:19" x14ac:dyDescent="0.25">
      <c r="A70" s="53"/>
      <c r="B70" s="54"/>
      <c r="C70" s="53"/>
      <c r="D70" s="53"/>
      <c r="E70" s="53"/>
      <c r="F70" s="53"/>
      <c r="G70" s="53"/>
      <c r="H70" s="53"/>
      <c r="I70" s="53"/>
      <c r="J70" s="53"/>
      <c r="K70" s="53"/>
      <c r="L70" s="53"/>
      <c r="M70" s="53"/>
      <c r="N70" s="53"/>
      <c r="O70" s="53"/>
      <c r="P70" s="53"/>
      <c r="Q70" s="53"/>
      <c r="R70" s="53"/>
      <c r="S70" s="51"/>
    </row>
    <row r="71" spans="1:19" x14ac:dyDescent="0.25">
      <c r="A71" s="71" t="s">
        <v>126</v>
      </c>
      <c r="B71" s="71"/>
      <c r="C71" s="71"/>
      <c r="D71" s="71"/>
      <c r="E71" s="71"/>
      <c r="F71" s="71"/>
      <c r="G71" s="71"/>
      <c r="H71" s="71"/>
      <c r="I71" s="71"/>
      <c r="J71" s="71"/>
      <c r="K71" s="71"/>
      <c r="L71" s="71"/>
      <c r="M71" s="71"/>
      <c r="N71" s="71"/>
      <c r="O71" s="71"/>
      <c r="P71" s="71"/>
      <c r="Q71" s="71"/>
      <c r="R71" s="71"/>
      <c r="S71" s="71"/>
    </row>
    <row r="72" spans="1:19" x14ac:dyDescent="0.25">
      <c r="A72" s="14" t="s">
        <v>89</v>
      </c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</row>
    <row r="73" spans="1:19" x14ac:dyDescent="0.25">
      <c r="A73" s="15"/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</row>
    <row r="74" spans="1:19" x14ac:dyDescent="0.25">
      <c r="A74" s="16" t="s">
        <v>7</v>
      </c>
      <c r="B74" s="17" t="s">
        <v>8</v>
      </c>
      <c r="C74" s="16" t="s">
        <v>9</v>
      </c>
      <c r="D74" s="16" t="s">
        <v>10</v>
      </c>
      <c r="E74" s="16" t="s">
        <v>11</v>
      </c>
      <c r="F74" s="16" t="s">
        <v>12</v>
      </c>
      <c r="G74" s="16" t="s">
        <v>13</v>
      </c>
      <c r="H74" s="16" t="s">
        <v>14</v>
      </c>
      <c r="I74" s="18" t="s">
        <v>15</v>
      </c>
      <c r="J74" s="19" t="s">
        <v>16</v>
      </c>
      <c r="K74" s="19" t="s">
        <v>17</v>
      </c>
      <c r="L74" s="19" t="s">
        <v>17</v>
      </c>
      <c r="M74" s="20" t="s">
        <v>18</v>
      </c>
      <c r="N74" s="21" t="s">
        <v>19</v>
      </c>
      <c r="O74" s="22"/>
      <c r="P74" s="22"/>
      <c r="Q74" s="23" t="s">
        <v>20</v>
      </c>
      <c r="R74" s="24" t="s">
        <v>21</v>
      </c>
      <c r="S74" s="16" t="s">
        <v>22</v>
      </c>
    </row>
    <row r="75" spans="1:19" x14ac:dyDescent="0.25">
      <c r="A75" s="16"/>
      <c r="B75" s="17"/>
      <c r="C75" s="16"/>
      <c r="D75" s="16"/>
      <c r="E75" s="16"/>
      <c r="F75" s="16"/>
      <c r="G75" s="16"/>
      <c r="H75" s="16"/>
      <c r="I75" s="18"/>
      <c r="J75" s="19"/>
      <c r="K75" s="19"/>
      <c r="L75" s="19"/>
      <c r="M75" s="20"/>
      <c r="N75" s="25">
        <v>201</v>
      </c>
      <c r="O75" s="25">
        <v>211</v>
      </c>
      <c r="P75" s="25">
        <v>120</v>
      </c>
      <c r="Q75" s="23"/>
      <c r="R75" s="24"/>
      <c r="S75" s="16"/>
    </row>
    <row r="76" spans="1:19" ht="45" x14ac:dyDescent="0.25">
      <c r="A76" s="16"/>
      <c r="B76" s="17"/>
      <c r="C76" s="16"/>
      <c r="D76" s="16"/>
      <c r="E76" s="16"/>
      <c r="F76" s="16"/>
      <c r="G76" s="16"/>
      <c r="H76" s="16"/>
      <c r="I76" s="18"/>
      <c r="J76" s="17" t="s">
        <v>23</v>
      </c>
      <c r="K76" s="17" t="s">
        <v>24</v>
      </c>
      <c r="L76" s="17" t="s">
        <v>25</v>
      </c>
      <c r="M76" s="20"/>
      <c r="N76" s="17" t="s">
        <v>26</v>
      </c>
      <c r="O76" s="17" t="s">
        <v>27</v>
      </c>
      <c r="P76" s="17" t="s">
        <v>28</v>
      </c>
      <c r="Q76" s="23"/>
      <c r="R76" s="24"/>
      <c r="S76" s="16"/>
    </row>
    <row r="77" spans="1:19" x14ac:dyDescent="0.25">
      <c r="A77" s="26">
        <v>1</v>
      </c>
      <c r="B77" s="27" t="s">
        <v>90</v>
      </c>
      <c r="C77" s="28" t="s">
        <v>30</v>
      </c>
      <c r="D77" s="26" t="s">
        <v>127</v>
      </c>
      <c r="E77" s="29" t="s">
        <v>128</v>
      </c>
      <c r="F77" s="30" t="s">
        <v>129</v>
      </c>
      <c r="G77" s="40">
        <v>37258</v>
      </c>
      <c r="H77" s="32">
        <v>80.86</v>
      </c>
      <c r="I77" s="33">
        <v>30</v>
      </c>
      <c r="J77" s="34">
        <f t="shared" ref="J77:J92" si="18">H77*I77</f>
        <v>2425.8000000000002</v>
      </c>
      <c r="K77" s="34">
        <v>250</v>
      </c>
      <c r="L77" s="34">
        <f t="shared" ref="L77:L92" si="19">6.04*I77</f>
        <v>181.2</v>
      </c>
      <c r="M77" s="35">
        <f t="shared" ref="M77:M92" si="20">SUM(J77:L77)</f>
        <v>2857</v>
      </c>
      <c r="N77" s="36">
        <f t="shared" ref="N77:N92" si="21">ROUND((J77+L77)*4.83%,2)</f>
        <v>125.92</v>
      </c>
      <c r="O77" s="36">
        <v>0</v>
      </c>
      <c r="P77" s="36">
        <v>0</v>
      </c>
      <c r="Q77" s="37">
        <f t="shared" ref="Q77:Q92" si="22">SUM(N77:P77)</f>
        <v>125.92</v>
      </c>
      <c r="R77" s="38">
        <f t="shared" ref="R77:R92" si="23">+M77-Q77</f>
        <v>2731.08</v>
      </c>
      <c r="S77" s="30">
        <v>3216001631</v>
      </c>
    </row>
    <row r="78" spans="1:19" x14ac:dyDescent="0.25">
      <c r="A78" s="26">
        <v>2</v>
      </c>
      <c r="B78" s="27" t="s">
        <v>130</v>
      </c>
      <c r="C78" s="28" t="s">
        <v>30</v>
      </c>
      <c r="D78" s="26" t="s">
        <v>127</v>
      </c>
      <c r="E78" s="29" t="s">
        <v>131</v>
      </c>
      <c r="F78" s="30" t="s">
        <v>132</v>
      </c>
      <c r="G78" s="40">
        <v>39084</v>
      </c>
      <c r="H78" s="32">
        <v>80.86</v>
      </c>
      <c r="I78" s="33">
        <v>30</v>
      </c>
      <c r="J78" s="34">
        <f t="shared" si="18"/>
        <v>2425.8000000000002</v>
      </c>
      <c r="K78" s="34">
        <v>250</v>
      </c>
      <c r="L78" s="34">
        <f t="shared" si="19"/>
        <v>181.2</v>
      </c>
      <c r="M78" s="35">
        <f t="shared" si="20"/>
        <v>2857</v>
      </c>
      <c r="N78" s="36">
        <f t="shared" si="21"/>
        <v>125.92</v>
      </c>
      <c r="O78" s="36">
        <v>0</v>
      </c>
      <c r="P78" s="36">
        <v>0</v>
      </c>
      <c r="Q78" s="37">
        <f t="shared" si="22"/>
        <v>125.92</v>
      </c>
      <c r="R78" s="38">
        <f t="shared" si="23"/>
        <v>2731.08</v>
      </c>
      <c r="S78" s="30">
        <v>3216003318</v>
      </c>
    </row>
    <row r="79" spans="1:19" x14ac:dyDescent="0.25">
      <c r="A79" s="26">
        <v>3</v>
      </c>
      <c r="B79" s="27" t="s">
        <v>133</v>
      </c>
      <c r="C79" s="28" t="s">
        <v>30</v>
      </c>
      <c r="D79" s="26" t="s">
        <v>127</v>
      </c>
      <c r="E79" s="29" t="s">
        <v>134</v>
      </c>
      <c r="F79" s="30" t="s">
        <v>135</v>
      </c>
      <c r="G79" s="40">
        <v>37258</v>
      </c>
      <c r="H79" s="32">
        <v>80.86</v>
      </c>
      <c r="I79" s="33">
        <v>30</v>
      </c>
      <c r="J79" s="34">
        <f t="shared" si="18"/>
        <v>2425.8000000000002</v>
      </c>
      <c r="K79" s="34">
        <v>250</v>
      </c>
      <c r="L79" s="34">
        <f t="shared" si="19"/>
        <v>181.2</v>
      </c>
      <c r="M79" s="35">
        <f t="shared" si="20"/>
        <v>2857</v>
      </c>
      <c r="N79" s="36">
        <f t="shared" si="21"/>
        <v>125.92</v>
      </c>
      <c r="O79" s="36">
        <v>800</v>
      </c>
      <c r="P79" s="36">
        <v>0</v>
      </c>
      <c r="Q79" s="37">
        <f t="shared" si="22"/>
        <v>925.92</v>
      </c>
      <c r="R79" s="38">
        <f t="shared" si="23"/>
        <v>1931.08</v>
      </c>
      <c r="S79" s="30">
        <v>3216001700</v>
      </c>
    </row>
    <row r="80" spans="1:19" x14ac:dyDescent="0.25">
      <c r="A80" s="26">
        <v>4</v>
      </c>
      <c r="B80" s="27" t="s">
        <v>90</v>
      </c>
      <c r="C80" s="28" t="s">
        <v>30</v>
      </c>
      <c r="D80" s="26" t="s">
        <v>127</v>
      </c>
      <c r="E80" s="29" t="s">
        <v>136</v>
      </c>
      <c r="F80" s="30" t="s">
        <v>137</v>
      </c>
      <c r="G80" s="40">
        <v>38719</v>
      </c>
      <c r="H80" s="32">
        <v>80.86</v>
      </c>
      <c r="I80" s="33">
        <v>30</v>
      </c>
      <c r="J80" s="34">
        <f t="shared" si="18"/>
        <v>2425.8000000000002</v>
      </c>
      <c r="K80" s="34">
        <v>250</v>
      </c>
      <c r="L80" s="34">
        <f t="shared" si="19"/>
        <v>181.2</v>
      </c>
      <c r="M80" s="35">
        <f t="shared" si="20"/>
        <v>2857</v>
      </c>
      <c r="N80" s="36">
        <f t="shared" si="21"/>
        <v>125.92</v>
      </c>
      <c r="O80" s="36">
        <v>0</v>
      </c>
      <c r="P80" s="36">
        <v>0</v>
      </c>
      <c r="Q80" s="37">
        <f t="shared" si="22"/>
        <v>125.92</v>
      </c>
      <c r="R80" s="38">
        <f t="shared" si="23"/>
        <v>2731.08</v>
      </c>
      <c r="S80" s="30">
        <v>3234009071</v>
      </c>
    </row>
    <row r="81" spans="1:19" x14ac:dyDescent="0.25">
      <c r="A81" s="26">
        <v>5</v>
      </c>
      <c r="B81" s="27" t="s">
        <v>90</v>
      </c>
      <c r="C81" s="28" t="s">
        <v>30</v>
      </c>
      <c r="D81" s="26" t="s">
        <v>127</v>
      </c>
      <c r="E81" s="29" t="s">
        <v>138</v>
      </c>
      <c r="F81" s="30" t="s">
        <v>139</v>
      </c>
      <c r="G81" s="40">
        <v>37834</v>
      </c>
      <c r="H81" s="32">
        <v>80.86</v>
      </c>
      <c r="I81" s="33">
        <v>30</v>
      </c>
      <c r="J81" s="34">
        <f t="shared" si="18"/>
        <v>2425.8000000000002</v>
      </c>
      <c r="K81" s="34">
        <v>250</v>
      </c>
      <c r="L81" s="34">
        <f t="shared" si="19"/>
        <v>181.2</v>
      </c>
      <c r="M81" s="35">
        <f t="shared" si="20"/>
        <v>2857</v>
      </c>
      <c r="N81" s="36">
        <f t="shared" si="21"/>
        <v>125.92</v>
      </c>
      <c r="O81" s="36">
        <v>0</v>
      </c>
      <c r="P81" s="36">
        <v>0</v>
      </c>
      <c r="Q81" s="37">
        <f t="shared" si="22"/>
        <v>125.92</v>
      </c>
      <c r="R81" s="38">
        <f t="shared" si="23"/>
        <v>2731.08</v>
      </c>
      <c r="S81" s="30">
        <v>3216001801</v>
      </c>
    </row>
    <row r="82" spans="1:19" x14ac:dyDescent="0.25">
      <c r="A82" s="26">
        <v>6</v>
      </c>
      <c r="B82" s="27" t="s">
        <v>90</v>
      </c>
      <c r="C82" s="28" t="s">
        <v>30</v>
      </c>
      <c r="D82" s="26" t="s">
        <v>127</v>
      </c>
      <c r="E82" s="29" t="s">
        <v>140</v>
      </c>
      <c r="F82" s="30" t="s">
        <v>141</v>
      </c>
      <c r="G82" s="40">
        <v>37258</v>
      </c>
      <c r="H82" s="32">
        <v>80.86</v>
      </c>
      <c r="I82" s="33">
        <v>30</v>
      </c>
      <c r="J82" s="34">
        <f t="shared" si="18"/>
        <v>2425.8000000000002</v>
      </c>
      <c r="K82" s="34">
        <v>250</v>
      </c>
      <c r="L82" s="34">
        <f t="shared" si="19"/>
        <v>181.2</v>
      </c>
      <c r="M82" s="35">
        <f t="shared" si="20"/>
        <v>2857</v>
      </c>
      <c r="N82" s="36">
        <f t="shared" si="21"/>
        <v>125.92</v>
      </c>
      <c r="O82" s="36">
        <v>0</v>
      </c>
      <c r="P82" s="36">
        <v>0</v>
      </c>
      <c r="Q82" s="37">
        <f t="shared" si="22"/>
        <v>125.92</v>
      </c>
      <c r="R82" s="38">
        <f t="shared" si="23"/>
        <v>2731.08</v>
      </c>
      <c r="S82" s="30">
        <v>4216002514</v>
      </c>
    </row>
    <row r="83" spans="1:19" x14ac:dyDescent="0.25">
      <c r="A83" s="26">
        <v>7</v>
      </c>
      <c r="B83" s="72" t="s">
        <v>142</v>
      </c>
      <c r="C83" s="28" t="s">
        <v>30</v>
      </c>
      <c r="D83" s="26" t="s">
        <v>127</v>
      </c>
      <c r="E83" s="29" t="s">
        <v>143</v>
      </c>
      <c r="F83" s="30" t="s">
        <v>144</v>
      </c>
      <c r="G83" s="40">
        <v>39204</v>
      </c>
      <c r="H83" s="32">
        <v>80.86</v>
      </c>
      <c r="I83" s="33">
        <v>30</v>
      </c>
      <c r="J83" s="34">
        <f t="shared" si="18"/>
        <v>2425.8000000000002</v>
      </c>
      <c r="K83" s="34">
        <v>250</v>
      </c>
      <c r="L83" s="34">
        <f t="shared" si="19"/>
        <v>181.2</v>
      </c>
      <c r="M83" s="35">
        <f t="shared" si="20"/>
        <v>2857</v>
      </c>
      <c r="N83" s="36">
        <f t="shared" si="21"/>
        <v>125.92</v>
      </c>
      <c r="O83" s="36">
        <v>0</v>
      </c>
      <c r="P83" s="36">
        <v>0</v>
      </c>
      <c r="Q83" s="37">
        <f t="shared" si="22"/>
        <v>125.92</v>
      </c>
      <c r="R83" s="38">
        <f t="shared" si="23"/>
        <v>2731.08</v>
      </c>
      <c r="S83" s="30">
        <v>3164031580</v>
      </c>
    </row>
    <row r="84" spans="1:19" x14ac:dyDescent="0.25">
      <c r="A84" s="26">
        <v>8</v>
      </c>
      <c r="B84" s="27" t="s">
        <v>90</v>
      </c>
      <c r="C84" s="28" t="s">
        <v>30</v>
      </c>
      <c r="D84" s="26" t="s">
        <v>127</v>
      </c>
      <c r="E84" s="29" t="s">
        <v>145</v>
      </c>
      <c r="F84" s="30" t="s">
        <v>146</v>
      </c>
      <c r="G84" s="40">
        <v>39218</v>
      </c>
      <c r="H84" s="32">
        <v>80.86</v>
      </c>
      <c r="I84" s="33">
        <v>30</v>
      </c>
      <c r="J84" s="34">
        <f t="shared" si="18"/>
        <v>2425.8000000000002</v>
      </c>
      <c r="K84" s="34">
        <v>250</v>
      </c>
      <c r="L84" s="34">
        <f t="shared" si="19"/>
        <v>181.2</v>
      </c>
      <c r="M84" s="35">
        <f t="shared" si="20"/>
        <v>2857</v>
      </c>
      <c r="N84" s="36">
        <f t="shared" si="21"/>
        <v>125.92</v>
      </c>
      <c r="O84" s="36">
        <v>0</v>
      </c>
      <c r="P84" s="36">
        <v>0</v>
      </c>
      <c r="Q84" s="37">
        <f t="shared" si="22"/>
        <v>125.92</v>
      </c>
      <c r="R84" s="38">
        <f t="shared" si="23"/>
        <v>2731.08</v>
      </c>
      <c r="S84" s="30">
        <v>4216002528</v>
      </c>
    </row>
    <row r="85" spans="1:19" x14ac:dyDescent="0.25">
      <c r="A85" s="26">
        <v>9</v>
      </c>
      <c r="B85" s="27" t="s">
        <v>90</v>
      </c>
      <c r="C85" s="28" t="s">
        <v>30</v>
      </c>
      <c r="D85" s="26" t="s">
        <v>127</v>
      </c>
      <c r="E85" s="29" t="s">
        <v>147</v>
      </c>
      <c r="F85" s="30" t="s">
        <v>148</v>
      </c>
      <c r="G85" s="40">
        <v>39608</v>
      </c>
      <c r="H85" s="32">
        <v>80.86</v>
      </c>
      <c r="I85" s="33">
        <v>30</v>
      </c>
      <c r="J85" s="34">
        <f t="shared" si="18"/>
        <v>2425.8000000000002</v>
      </c>
      <c r="K85" s="34">
        <v>250</v>
      </c>
      <c r="L85" s="34">
        <f t="shared" si="19"/>
        <v>181.2</v>
      </c>
      <c r="M85" s="35">
        <f t="shared" si="20"/>
        <v>2857</v>
      </c>
      <c r="N85" s="36">
        <f t="shared" si="21"/>
        <v>125.92</v>
      </c>
      <c r="O85" s="36">
        <v>0</v>
      </c>
      <c r="P85" s="36">
        <v>0</v>
      </c>
      <c r="Q85" s="37">
        <f t="shared" si="22"/>
        <v>125.92</v>
      </c>
      <c r="R85" s="38">
        <f t="shared" si="23"/>
        <v>2731.08</v>
      </c>
      <c r="S85" s="30">
        <v>3164034252</v>
      </c>
    </row>
    <row r="86" spans="1:19" x14ac:dyDescent="0.25">
      <c r="A86" s="26">
        <v>10</v>
      </c>
      <c r="B86" s="27" t="s">
        <v>90</v>
      </c>
      <c r="C86" s="28" t="s">
        <v>30</v>
      </c>
      <c r="D86" s="26" t="s">
        <v>127</v>
      </c>
      <c r="E86" s="29" t="s">
        <v>149</v>
      </c>
      <c r="F86" s="30" t="s">
        <v>150</v>
      </c>
      <c r="G86" s="40">
        <v>40180</v>
      </c>
      <c r="H86" s="32">
        <v>80.86</v>
      </c>
      <c r="I86" s="33">
        <v>30</v>
      </c>
      <c r="J86" s="34">
        <f t="shared" si="18"/>
        <v>2425.8000000000002</v>
      </c>
      <c r="K86" s="34">
        <v>250</v>
      </c>
      <c r="L86" s="34">
        <f t="shared" si="19"/>
        <v>181.2</v>
      </c>
      <c r="M86" s="35">
        <f t="shared" si="20"/>
        <v>2857</v>
      </c>
      <c r="N86" s="36">
        <f t="shared" si="21"/>
        <v>125.92</v>
      </c>
      <c r="O86" s="36">
        <v>0</v>
      </c>
      <c r="P86" s="36">
        <v>0</v>
      </c>
      <c r="Q86" s="37">
        <f t="shared" si="22"/>
        <v>125.92</v>
      </c>
      <c r="R86" s="38">
        <f t="shared" si="23"/>
        <v>2731.08</v>
      </c>
      <c r="S86" s="41">
        <v>3216001645</v>
      </c>
    </row>
    <row r="87" spans="1:19" x14ac:dyDescent="0.25">
      <c r="A87" s="26">
        <v>11</v>
      </c>
      <c r="B87" s="27"/>
      <c r="C87" s="28" t="s">
        <v>30</v>
      </c>
      <c r="D87" s="26" t="s">
        <v>127</v>
      </c>
      <c r="E87" s="29" t="s">
        <v>151</v>
      </c>
      <c r="F87" s="30" t="s">
        <v>152</v>
      </c>
      <c r="G87" s="40">
        <v>39084</v>
      </c>
      <c r="H87" s="32">
        <v>80.86</v>
      </c>
      <c r="I87" s="33">
        <v>30</v>
      </c>
      <c r="J87" s="34">
        <f t="shared" si="18"/>
        <v>2425.8000000000002</v>
      </c>
      <c r="K87" s="34">
        <v>250</v>
      </c>
      <c r="L87" s="34">
        <f t="shared" si="19"/>
        <v>181.2</v>
      </c>
      <c r="M87" s="35">
        <f t="shared" si="20"/>
        <v>2857</v>
      </c>
      <c r="N87" s="36">
        <f t="shared" si="21"/>
        <v>125.92</v>
      </c>
      <c r="O87" s="36">
        <v>0</v>
      </c>
      <c r="P87" s="36"/>
      <c r="Q87" s="37">
        <f t="shared" si="22"/>
        <v>125.92</v>
      </c>
      <c r="R87" s="38">
        <f t="shared" si="23"/>
        <v>2731.08</v>
      </c>
      <c r="S87" s="30">
        <v>3216004490</v>
      </c>
    </row>
    <row r="88" spans="1:19" x14ac:dyDescent="0.25">
      <c r="A88" s="26">
        <v>12</v>
      </c>
      <c r="B88" s="27"/>
      <c r="C88" s="28" t="s">
        <v>30</v>
      </c>
      <c r="D88" s="26" t="s">
        <v>127</v>
      </c>
      <c r="E88" s="29" t="s">
        <v>153</v>
      </c>
      <c r="F88" s="30" t="s">
        <v>154</v>
      </c>
      <c r="G88" s="40">
        <v>39084</v>
      </c>
      <c r="H88" s="32">
        <v>80.86</v>
      </c>
      <c r="I88" s="33">
        <v>30</v>
      </c>
      <c r="J88" s="34">
        <f t="shared" si="18"/>
        <v>2425.8000000000002</v>
      </c>
      <c r="K88" s="34">
        <v>250</v>
      </c>
      <c r="L88" s="34">
        <f t="shared" si="19"/>
        <v>181.2</v>
      </c>
      <c r="M88" s="35">
        <f t="shared" si="20"/>
        <v>2857</v>
      </c>
      <c r="N88" s="36">
        <f t="shared" si="21"/>
        <v>125.92</v>
      </c>
      <c r="O88" s="36">
        <v>0</v>
      </c>
      <c r="P88" s="36"/>
      <c r="Q88" s="37">
        <f t="shared" si="22"/>
        <v>125.92</v>
      </c>
      <c r="R88" s="38">
        <f t="shared" si="23"/>
        <v>2731.08</v>
      </c>
      <c r="S88" s="30">
        <v>3216004353</v>
      </c>
    </row>
    <row r="89" spans="1:19" x14ac:dyDescent="0.25">
      <c r="A89" s="26">
        <v>13</v>
      </c>
      <c r="B89" s="27"/>
      <c r="C89" s="28" t="s">
        <v>30</v>
      </c>
      <c r="D89" s="26" t="s">
        <v>127</v>
      </c>
      <c r="E89" s="29" t="s">
        <v>155</v>
      </c>
      <c r="F89" s="30" t="s">
        <v>156</v>
      </c>
      <c r="G89" s="40">
        <v>41306</v>
      </c>
      <c r="H89" s="32">
        <v>80.86</v>
      </c>
      <c r="I89" s="33">
        <v>30</v>
      </c>
      <c r="J89" s="34">
        <f t="shared" si="18"/>
        <v>2425.8000000000002</v>
      </c>
      <c r="K89" s="34">
        <v>250</v>
      </c>
      <c r="L89" s="34">
        <f t="shared" si="19"/>
        <v>181.2</v>
      </c>
      <c r="M89" s="35">
        <f t="shared" si="20"/>
        <v>2857</v>
      </c>
      <c r="N89" s="36">
        <f t="shared" si="21"/>
        <v>125.92</v>
      </c>
      <c r="O89" s="36">
        <v>0</v>
      </c>
      <c r="P89" s="36"/>
      <c r="Q89" s="37">
        <f t="shared" si="22"/>
        <v>125.92</v>
      </c>
      <c r="R89" s="38">
        <f t="shared" si="23"/>
        <v>2731.08</v>
      </c>
      <c r="S89" s="30">
        <v>3216001627</v>
      </c>
    </row>
    <row r="90" spans="1:19" x14ac:dyDescent="0.25">
      <c r="A90" s="26">
        <v>14</v>
      </c>
      <c r="B90" s="27"/>
      <c r="C90" s="28" t="s">
        <v>30</v>
      </c>
      <c r="D90" s="26" t="s">
        <v>127</v>
      </c>
      <c r="E90" s="29" t="s">
        <v>157</v>
      </c>
      <c r="F90" s="30" t="s">
        <v>158</v>
      </c>
      <c r="G90" s="40">
        <v>42736</v>
      </c>
      <c r="H90" s="32">
        <v>80.86</v>
      </c>
      <c r="I90" s="33">
        <v>30</v>
      </c>
      <c r="J90" s="34">
        <f t="shared" si="18"/>
        <v>2425.8000000000002</v>
      </c>
      <c r="K90" s="34">
        <v>250</v>
      </c>
      <c r="L90" s="34">
        <f t="shared" si="19"/>
        <v>181.2</v>
      </c>
      <c r="M90" s="35">
        <f t="shared" si="20"/>
        <v>2857</v>
      </c>
      <c r="N90" s="36">
        <f t="shared" si="21"/>
        <v>125.92</v>
      </c>
      <c r="O90" s="36">
        <v>0</v>
      </c>
      <c r="P90" s="36"/>
      <c r="Q90" s="37">
        <f t="shared" si="22"/>
        <v>125.92</v>
      </c>
      <c r="R90" s="38">
        <f t="shared" si="23"/>
        <v>2731.08</v>
      </c>
      <c r="S90" s="26">
        <v>3164003073</v>
      </c>
    </row>
    <row r="91" spans="1:19" x14ac:dyDescent="0.25">
      <c r="A91" s="26">
        <v>15</v>
      </c>
      <c r="B91" s="27"/>
      <c r="C91" s="28" t="s">
        <v>30</v>
      </c>
      <c r="D91" s="26" t="s">
        <v>127</v>
      </c>
      <c r="E91" s="29" t="s">
        <v>159</v>
      </c>
      <c r="F91" s="30" t="s">
        <v>160</v>
      </c>
      <c r="G91" s="40">
        <v>41834</v>
      </c>
      <c r="H91" s="32">
        <v>80.86</v>
      </c>
      <c r="I91" s="33">
        <v>30</v>
      </c>
      <c r="J91" s="34">
        <f t="shared" si="18"/>
        <v>2425.8000000000002</v>
      </c>
      <c r="K91" s="34">
        <v>250</v>
      </c>
      <c r="L91" s="34">
        <f t="shared" si="19"/>
        <v>181.2</v>
      </c>
      <c r="M91" s="35">
        <f t="shared" si="20"/>
        <v>2857</v>
      </c>
      <c r="N91" s="36">
        <f t="shared" si="21"/>
        <v>125.92</v>
      </c>
      <c r="O91" s="36">
        <v>0</v>
      </c>
      <c r="P91" s="36"/>
      <c r="Q91" s="37">
        <f t="shared" si="22"/>
        <v>125.92</v>
      </c>
      <c r="R91" s="38">
        <f t="shared" si="23"/>
        <v>2731.08</v>
      </c>
      <c r="S91" s="30">
        <v>3247011971</v>
      </c>
    </row>
    <row r="92" spans="1:19" x14ac:dyDescent="0.25">
      <c r="A92" s="26">
        <v>16</v>
      </c>
      <c r="B92" s="27"/>
      <c r="C92" s="28" t="s">
        <v>30</v>
      </c>
      <c r="D92" s="26" t="s">
        <v>127</v>
      </c>
      <c r="E92" s="29" t="s">
        <v>161</v>
      </c>
      <c r="F92" s="30" t="s">
        <v>162</v>
      </c>
      <c r="G92" s="40">
        <v>42370</v>
      </c>
      <c r="H92" s="32">
        <v>80.86</v>
      </c>
      <c r="I92" s="33">
        <v>30</v>
      </c>
      <c r="J92" s="34">
        <f t="shared" si="18"/>
        <v>2425.8000000000002</v>
      </c>
      <c r="K92" s="34">
        <v>250</v>
      </c>
      <c r="L92" s="34">
        <f t="shared" si="19"/>
        <v>181.2</v>
      </c>
      <c r="M92" s="35">
        <f t="shared" si="20"/>
        <v>2857</v>
      </c>
      <c r="N92" s="36">
        <f t="shared" si="21"/>
        <v>125.92</v>
      </c>
      <c r="O92" s="36">
        <v>0</v>
      </c>
      <c r="P92" s="36"/>
      <c r="Q92" s="37">
        <f t="shared" si="22"/>
        <v>125.92</v>
      </c>
      <c r="R92" s="38">
        <f t="shared" si="23"/>
        <v>2731.08</v>
      </c>
      <c r="S92" s="30">
        <v>3229010497</v>
      </c>
    </row>
    <row r="93" spans="1:19" x14ac:dyDescent="0.25">
      <c r="A93" s="1"/>
      <c r="B93" s="42"/>
      <c r="C93" s="43"/>
      <c r="D93" s="43"/>
      <c r="E93" s="43"/>
      <c r="F93" s="44" t="s">
        <v>87</v>
      </c>
      <c r="G93" s="45"/>
      <c r="H93" s="45"/>
      <c r="I93" s="46"/>
      <c r="J93" s="47">
        <f>SUM(J77:J92)</f>
        <v>38812.800000000003</v>
      </c>
      <c r="K93" s="47">
        <f>SUM(K77:K92)</f>
        <v>4000</v>
      </c>
      <c r="L93" s="47">
        <f>SUM(L74:L92)</f>
        <v>2899.1999999999994</v>
      </c>
      <c r="M93" s="73">
        <f>SUM(M77:M92)</f>
        <v>45712</v>
      </c>
      <c r="N93" s="47">
        <f>SUM(N77:N92)</f>
        <v>2014.7200000000005</v>
      </c>
      <c r="O93" s="47">
        <f t="shared" ref="O93:R93" si="24">SUM(O77:O92)</f>
        <v>800</v>
      </c>
      <c r="P93" s="47">
        <f t="shared" si="24"/>
        <v>0</v>
      </c>
      <c r="Q93" s="47">
        <f t="shared" si="24"/>
        <v>2814.7200000000007</v>
      </c>
      <c r="R93" s="70">
        <f t="shared" si="24"/>
        <v>42897.280000000013</v>
      </c>
      <c r="S93" s="54"/>
    </row>
    <row r="94" spans="1:19" x14ac:dyDescent="0.25">
      <c r="A94" s="1"/>
      <c r="B94" s="42"/>
      <c r="C94" s="43"/>
      <c r="D94" s="43"/>
      <c r="E94" s="43"/>
      <c r="F94" s="42"/>
      <c r="G94" s="42"/>
      <c r="H94" s="42"/>
      <c r="I94" s="42"/>
      <c r="J94" s="74"/>
      <c r="K94" s="74"/>
      <c r="L94" s="74"/>
      <c r="M94" s="74"/>
      <c r="N94" s="74"/>
      <c r="O94" s="74"/>
      <c r="P94" s="74"/>
      <c r="Q94" s="74"/>
      <c r="R94" s="74"/>
      <c r="S94" s="42"/>
    </row>
    <row r="95" spans="1:19" x14ac:dyDescent="0.25">
      <c r="A95" s="71" t="s">
        <v>163</v>
      </c>
      <c r="B95" s="71"/>
      <c r="C95" s="71"/>
      <c r="D95" s="71"/>
      <c r="E95" s="71"/>
      <c r="F95" s="71"/>
      <c r="G95" s="71"/>
      <c r="H95" s="71"/>
      <c r="I95" s="71"/>
      <c r="J95" s="71"/>
      <c r="K95" s="71"/>
      <c r="L95" s="71"/>
      <c r="M95" s="71"/>
      <c r="N95" s="71"/>
      <c r="O95" s="71"/>
      <c r="P95" s="71"/>
      <c r="Q95" s="71"/>
      <c r="R95" s="71"/>
      <c r="S95" s="71"/>
    </row>
    <row r="96" spans="1:19" x14ac:dyDescent="0.25">
      <c r="A96" s="14" t="s">
        <v>164</v>
      </c>
      <c r="B96" s="14"/>
      <c r="C96" s="14"/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</row>
    <row r="97" spans="1:19" x14ac:dyDescent="0.25">
      <c r="A97" s="15"/>
      <c r="B97" s="15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</row>
    <row r="98" spans="1:19" x14ac:dyDescent="0.25">
      <c r="A98" s="16" t="s">
        <v>7</v>
      </c>
      <c r="B98" s="17" t="s">
        <v>8</v>
      </c>
      <c r="C98" s="16" t="s">
        <v>9</v>
      </c>
      <c r="D98" s="16" t="s">
        <v>10</v>
      </c>
      <c r="E98" s="16" t="s">
        <v>11</v>
      </c>
      <c r="F98" s="16" t="s">
        <v>12</v>
      </c>
      <c r="G98" s="16" t="s">
        <v>13</v>
      </c>
      <c r="H98" s="16" t="s">
        <v>14</v>
      </c>
      <c r="I98" s="18" t="s">
        <v>15</v>
      </c>
      <c r="J98" s="19" t="s">
        <v>16</v>
      </c>
      <c r="K98" s="19" t="s">
        <v>17</v>
      </c>
      <c r="L98" s="19" t="s">
        <v>17</v>
      </c>
      <c r="M98" s="20" t="s">
        <v>18</v>
      </c>
      <c r="N98" s="21" t="s">
        <v>19</v>
      </c>
      <c r="O98" s="22"/>
      <c r="P98" s="22"/>
      <c r="Q98" s="23" t="s">
        <v>20</v>
      </c>
      <c r="R98" s="24" t="s">
        <v>21</v>
      </c>
      <c r="S98" s="16" t="s">
        <v>22</v>
      </c>
    </row>
    <row r="99" spans="1:19" x14ac:dyDescent="0.25">
      <c r="A99" s="16"/>
      <c r="B99" s="17"/>
      <c r="C99" s="16"/>
      <c r="D99" s="16"/>
      <c r="E99" s="16"/>
      <c r="F99" s="16"/>
      <c r="G99" s="16"/>
      <c r="H99" s="16"/>
      <c r="I99" s="18"/>
      <c r="J99" s="19"/>
      <c r="K99" s="19"/>
      <c r="L99" s="19"/>
      <c r="M99" s="20"/>
      <c r="N99" s="25">
        <v>201</v>
      </c>
      <c r="O99" s="25">
        <v>211</v>
      </c>
      <c r="P99" s="25">
        <v>120</v>
      </c>
      <c r="Q99" s="23"/>
      <c r="R99" s="24"/>
      <c r="S99" s="16"/>
    </row>
    <row r="100" spans="1:19" ht="45" x14ac:dyDescent="0.25">
      <c r="A100" s="16"/>
      <c r="B100" s="17"/>
      <c r="C100" s="16"/>
      <c r="D100" s="16"/>
      <c r="E100" s="16"/>
      <c r="F100" s="16"/>
      <c r="G100" s="16"/>
      <c r="H100" s="16"/>
      <c r="I100" s="18"/>
      <c r="J100" s="17" t="s">
        <v>23</v>
      </c>
      <c r="K100" s="17" t="s">
        <v>24</v>
      </c>
      <c r="L100" s="17" t="s">
        <v>25</v>
      </c>
      <c r="M100" s="20"/>
      <c r="N100" s="17" t="s">
        <v>26</v>
      </c>
      <c r="O100" s="17" t="s">
        <v>27</v>
      </c>
      <c r="P100" s="17" t="s">
        <v>28</v>
      </c>
      <c r="Q100" s="23"/>
      <c r="R100" s="24"/>
      <c r="S100" s="16"/>
    </row>
    <row r="101" spans="1:19" x14ac:dyDescent="0.25">
      <c r="A101" s="26">
        <v>1</v>
      </c>
      <c r="B101" s="27"/>
      <c r="C101" s="28" t="s">
        <v>30</v>
      </c>
      <c r="D101" s="26" t="s">
        <v>165</v>
      </c>
      <c r="E101" s="29" t="s">
        <v>166</v>
      </c>
      <c r="F101" s="75" t="s">
        <v>167</v>
      </c>
      <c r="G101" s="40">
        <v>41687</v>
      </c>
      <c r="H101" s="32">
        <v>80.86</v>
      </c>
      <c r="I101" s="33">
        <v>30</v>
      </c>
      <c r="J101" s="34">
        <f t="shared" ref="J101:J120" si="25">H101*I101</f>
        <v>2425.8000000000002</v>
      </c>
      <c r="K101" s="34">
        <v>250</v>
      </c>
      <c r="L101" s="34">
        <f>6.04*I101</f>
        <v>181.2</v>
      </c>
      <c r="M101" s="35">
        <f t="shared" ref="M101:M120" si="26">SUM(J101:L101)</f>
        <v>2857</v>
      </c>
      <c r="N101" s="36">
        <f t="shared" ref="N101:N120" si="27">ROUND((J101+L101)*4.83%,2)</f>
        <v>125.92</v>
      </c>
      <c r="O101" s="36">
        <v>0</v>
      </c>
      <c r="P101" s="36"/>
      <c r="Q101" s="37">
        <f t="shared" ref="Q101:Q120" si="28">SUM(N101:P101)</f>
        <v>125.92</v>
      </c>
      <c r="R101" s="38">
        <f t="shared" ref="R101:R120" si="29">+M101-Q101</f>
        <v>2731.08</v>
      </c>
      <c r="S101" s="30">
        <v>3216001659</v>
      </c>
    </row>
    <row r="102" spans="1:19" x14ac:dyDescent="0.25">
      <c r="A102" s="26">
        <v>2</v>
      </c>
      <c r="B102" s="27" t="s">
        <v>90</v>
      </c>
      <c r="C102" s="28" t="s">
        <v>30</v>
      </c>
      <c r="D102" s="26" t="s">
        <v>165</v>
      </c>
      <c r="E102" s="29" t="s">
        <v>168</v>
      </c>
      <c r="F102" s="30" t="s">
        <v>169</v>
      </c>
      <c r="G102" s="40">
        <v>37258</v>
      </c>
      <c r="H102" s="32">
        <v>80.86</v>
      </c>
      <c r="I102" s="33">
        <v>30</v>
      </c>
      <c r="J102" s="34">
        <f t="shared" si="25"/>
        <v>2425.8000000000002</v>
      </c>
      <c r="K102" s="34">
        <v>250</v>
      </c>
      <c r="L102" s="34">
        <f t="shared" ref="L102:L120" si="30">6.04*I102</f>
        <v>181.2</v>
      </c>
      <c r="M102" s="35">
        <f t="shared" si="26"/>
        <v>2857</v>
      </c>
      <c r="N102" s="36">
        <f t="shared" si="27"/>
        <v>125.92</v>
      </c>
      <c r="O102" s="36">
        <v>0</v>
      </c>
      <c r="P102" s="36">
        <v>0</v>
      </c>
      <c r="Q102" s="37">
        <f t="shared" si="28"/>
        <v>125.92</v>
      </c>
      <c r="R102" s="38">
        <f t="shared" si="29"/>
        <v>2731.08</v>
      </c>
      <c r="S102" s="30">
        <v>3216001457</v>
      </c>
    </row>
    <row r="103" spans="1:19" x14ac:dyDescent="0.25">
      <c r="A103" s="26">
        <v>3</v>
      </c>
      <c r="B103" s="27" t="s">
        <v>90</v>
      </c>
      <c r="C103" s="28" t="s">
        <v>30</v>
      </c>
      <c r="D103" s="26" t="s">
        <v>170</v>
      </c>
      <c r="E103" s="29" t="s">
        <v>171</v>
      </c>
      <c r="F103" s="30" t="s">
        <v>172</v>
      </c>
      <c r="G103" s="40">
        <v>37258</v>
      </c>
      <c r="H103" s="32">
        <v>80.86</v>
      </c>
      <c r="I103" s="33">
        <v>30</v>
      </c>
      <c r="J103" s="34">
        <f t="shared" si="25"/>
        <v>2425.8000000000002</v>
      </c>
      <c r="K103" s="34">
        <v>250</v>
      </c>
      <c r="L103" s="34">
        <f t="shared" si="30"/>
        <v>181.2</v>
      </c>
      <c r="M103" s="35">
        <f t="shared" si="26"/>
        <v>2857</v>
      </c>
      <c r="N103" s="36">
        <f t="shared" si="27"/>
        <v>125.92</v>
      </c>
      <c r="O103" s="36">
        <v>0</v>
      </c>
      <c r="P103" s="36">
        <v>0</v>
      </c>
      <c r="Q103" s="37">
        <f t="shared" si="28"/>
        <v>125.92</v>
      </c>
      <c r="R103" s="38">
        <f t="shared" si="29"/>
        <v>2731.08</v>
      </c>
      <c r="S103" s="30">
        <v>3216001695</v>
      </c>
    </row>
    <row r="104" spans="1:19" x14ac:dyDescent="0.25">
      <c r="A104" s="26">
        <v>4</v>
      </c>
      <c r="B104" s="27" t="s">
        <v>90</v>
      </c>
      <c r="C104" s="28" t="s">
        <v>30</v>
      </c>
      <c r="D104" s="26" t="s">
        <v>170</v>
      </c>
      <c r="E104" s="29" t="s">
        <v>173</v>
      </c>
      <c r="F104" s="30" t="s">
        <v>174</v>
      </c>
      <c r="G104" s="40">
        <v>42009</v>
      </c>
      <c r="H104" s="32">
        <v>80.86</v>
      </c>
      <c r="I104" s="33">
        <v>30</v>
      </c>
      <c r="J104" s="34">
        <f t="shared" si="25"/>
        <v>2425.8000000000002</v>
      </c>
      <c r="K104" s="34">
        <v>250</v>
      </c>
      <c r="L104" s="34">
        <f t="shared" si="30"/>
        <v>181.2</v>
      </c>
      <c r="M104" s="35">
        <f t="shared" si="26"/>
        <v>2857</v>
      </c>
      <c r="N104" s="36">
        <f t="shared" si="27"/>
        <v>125.92</v>
      </c>
      <c r="O104" s="36">
        <v>0</v>
      </c>
      <c r="P104" s="36">
        <v>0</v>
      </c>
      <c r="Q104" s="37">
        <f t="shared" si="28"/>
        <v>125.92</v>
      </c>
      <c r="R104" s="38">
        <f t="shared" si="29"/>
        <v>2731.08</v>
      </c>
      <c r="S104" s="30">
        <v>3216001920</v>
      </c>
    </row>
    <row r="105" spans="1:19" x14ac:dyDescent="0.25">
      <c r="A105" s="26">
        <v>5</v>
      </c>
      <c r="B105" s="27" t="s">
        <v>90</v>
      </c>
      <c r="C105" s="28" t="s">
        <v>30</v>
      </c>
      <c r="D105" s="26" t="s">
        <v>170</v>
      </c>
      <c r="E105" s="29" t="s">
        <v>175</v>
      </c>
      <c r="F105" s="30" t="s">
        <v>176</v>
      </c>
      <c r="G105" s="40">
        <v>41276</v>
      </c>
      <c r="H105" s="32">
        <v>80.86</v>
      </c>
      <c r="I105" s="33">
        <v>30</v>
      </c>
      <c r="J105" s="34">
        <f t="shared" si="25"/>
        <v>2425.8000000000002</v>
      </c>
      <c r="K105" s="34">
        <v>250</v>
      </c>
      <c r="L105" s="34">
        <f t="shared" si="30"/>
        <v>181.2</v>
      </c>
      <c r="M105" s="35">
        <f t="shared" si="26"/>
        <v>2857</v>
      </c>
      <c r="N105" s="36">
        <f t="shared" si="27"/>
        <v>125.92</v>
      </c>
      <c r="O105" s="36">
        <v>0</v>
      </c>
      <c r="P105" s="36">
        <v>0</v>
      </c>
      <c r="Q105" s="37">
        <f t="shared" si="28"/>
        <v>125.92</v>
      </c>
      <c r="R105" s="38">
        <f t="shared" si="29"/>
        <v>2731.08</v>
      </c>
      <c r="S105" s="30">
        <v>3216004468</v>
      </c>
    </row>
    <row r="106" spans="1:19" x14ac:dyDescent="0.25">
      <c r="A106" s="26">
        <v>6</v>
      </c>
      <c r="B106" s="27" t="s">
        <v>90</v>
      </c>
      <c r="C106" s="28" t="s">
        <v>30</v>
      </c>
      <c r="D106" s="26" t="s">
        <v>170</v>
      </c>
      <c r="E106" s="29" t="s">
        <v>177</v>
      </c>
      <c r="F106" s="30" t="s">
        <v>178</v>
      </c>
      <c r="G106" s="40">
        <v>39326</v>
      </c>
      <c r="H106" s="32">
        <v>80.86</v>
      </c>
      <c r="I106" s="33">
        <v>30</v>
      </c>
      <c r="J106" s="34">
        <f t="shared" si="25"/>
        <v>2425.8000000000002</v>
      </c>
      <c r="K106" s="34">
        <v>250</v>
      </c>
      <c r="L106" s="34">
        <f t="shared" si="30"/>
        <v>181.2</v>
      </c>
      <c r="M106" s="35">
        <f t="shared" si="26"/>
        <v>2857</v>
      </c>
      <c r="N106" s="36">
        <f t="shared" si="27"/>
        <v>125.92</v>
      </c>
      <c r="O106" s="36">
        <v>0</v>
      </c>
      <c r="P106" s="36">
        <v>0</v>
      </c>
      <c r="Q106" s="37">
        <f t="shared" si="28"/>
        <v>125.92</v>
      </c>
      <c r="R106" s="38">
        <f t="shared" si="29"/>
        <v>2731.08</v>
      </c>
      <c r="S106" s="30">
        <v>3164033390</v>
      </c>
    </row>
    <row r="107" spans="1:19" x14ac:dyDescent="0.25">
      <c r="A107" s="26">
        <v>7</v>
      </c>
      <c r="B107" s="27" t="s">
        <v>90</v>
      </c>
      <c r="C107" s="28" t="s">
        <v>30</v>
      </c>
      <c r="D107" s="26" t="s">
        <v>170</v>
      </c>
      <c r="E107" s="29" t="s">
        <v>179</v>
      </c>
      <c r="F107" s="30" t="s">
        <v>180</v>
      </c>
      <c r="G107" s="76">
        <v>37258</v>
      </c>
      <c r="H107" s="32">
        <v>80.86</v>
      </c>
      <c r="I107" s="33">
        <v>30</v>
      </c>
      <c r="J107" s="34">
        <f t="shared" si="25"/>
        <v>2425.8000000000002</v>
      </c>
      <c r="K107" s="34">
        <v>250</v>
      </c>
      <c r="L107" s="34">
        <f t="shared" si="30"/>
        <v>181.2</v>
      </c>
      <c r="M107" s="35">
        <f t="shared" si="26"/>
        <v>2857</v>
      </c>
      <c r="N107" s="36">
        <f t="shared" si="27"/>
        <v>125.92</v>
      </c>
      <c r="O107" s="36">
        <v>0</v>
      </c>
      <c r="P107" s="36">
        <v>0</v>
      </c>
      <c r="Q107" s="37">
        <f t="shared" si="28"/>
        <v>125.92</v>
      </c>
      <c r="R107" s="38">
        <f t="shared" si="29"/>
        <v>2731.08</v>
      </c>
      <c r="S107" s="30">
        <v>3216001728</v>
      </c>
    </row>
    <row r="108" spans="1:19" x14ac:dyDescent="0.25">
      <c r="A108" s="26">
        <v>8</v>
      </c>
      <c r="B108" s="27" t="s">
        <v>90</v>
      </c>
      <c r="C108" s="28" t="s">
        <v>30</v>
      </c>
      <c r="D108" s="26" t="s">
        <v>170</v>
      </c>
      <c r="E108" s="29" t="s">
        <v>181</v>
      </c>
      <c r="F108" s="30" t="s">
        <v>182</v>
      </c>
      <c r="G108" s="76">
        <v>38175</v>
      </c>
      <c r="H108" s="32">
        <v>80.86</v>
      </c>
      <c r="I108" s="33">
        <v>30</v>
      </c>
      <c r="J108" s="34">
        <f t="shared" si="25"/>
        <v>2425.8000000000002</v>
      </c>
      <c r="K108" s="34">
        <v>250</v>
      </c>
      <c r="L108" s="34">
        <f t="shared" si="30"/>
        <v>181.2</v>
      </c>
      <c r="M108" s="35">
        <f t="shared" si="26"/>
        <v>2857</v>
      </c>
      <c r="N108" s="36">
        <f t="shared" si="27"/>
        <v>125.92</v>
      </c>
      <c r="O108" s="36">
        <v>0</v>
      </c>
      <c r="P108" s="36">
        <v>0</v>
      </c>
      <c r="Q108" s="37">
        <f t="shared" si="28"/>
        <v>125.92</v>
      </c>
      <c r="R108" s="38">
        <f t="shared" si="29"/>
        <v>2731.08</v>
      </c>
      <c r="S108" s="30">
        <v>3216001916</v>
      </c>
    </row>
    <row r="109" spans="1:19" x14ac:dyDescent="0.25">
      <c r="A109" s="26">
        <v>9</v>
      </c>
      <c r="B109" s="27" t="s">
        <v>90</v>
      </c>
      <c r="C109" s="28" t="s">
        <v>30</v>
      </c>
      <c r="D109" s="26" t="s">
        <v>170</v>
      </c>
      <c r="E109" s="29" t="s">
        <v>183</v>
      </c>
      <c r="F109" s="30" t="s">
        <v>184</v>
      </c>
      <c r="G109" s="40">
        <v>37288</v>
      </c>
      <c r="H109" s="32">
        <v>80.86</v>
      </c>
      <c r="I109" s="33">
        <v>30</v>
      </c>
      <c r="J109" s="34">
        <f t="shared" si="25"/>
        <v>2425.8000000000002</v>
      </c>
      <c r="K109" s="34">
        <v>250</v>
      </c>
      <c r="L109" s="34">
        <f t="shared" si="30"/>
        <v>181.2</v>
      </c>
      <c r="M109" s="35">
        <f t="shared" si="26"/>
        <v>2857</v>
      </c>
      <c r="N109" s="36">
        <f t="shared" si="27"/>
        <v>125.92</v>
      </c>
      <c r="O109" s="36">
        <v>0</v>
      </c>
      <c r="P109" s="36">
        <v>0</v>
      </c>
      <c r="Q109" s="37">
        <f t="shared" si="28"/>
        <v>125.92</v>
      </c>
      <c r="R109" s="38">
        <f t="shared" si="29"/>
        <v>2731.08</v>
      </c>
      <c r="S109" s="30">
        <v>4216002596</v>
      </c>
    </row>
    <row r="110" spans="1:19" x14ac:dyDescent="0.25">
      <c r="A110" s="26">
        <v>10</v>
      </c>
      <c r="B110" s="27" t="s">
        <v>90</v>
      </c>
      <c r="C110" s="28" t="s">
        <v>30</v>
      </c>
      <c r="D110" s="26" t="s">
        <v>170</v>
      </c>
      <c r="E110" s="29" t="s">
        <v>185</v>
      </c>
      <c r="F110" s="30" t="s">
        <v>186</v>
      </c>
      <c r="G110" s="76">
        <v>38384</v>
      </c>
      <c r="H110" s="32">
        <v>80.86</v>
      </c>
      <c r="I110" s="33">
        <v>30</v>
      </c>
      <c r="J110" s="34">
        <f t="shared" si="25"/>
        <v>2425.8000000000002</v>
      </c>
      <c r="K110" s="34">
        <v>250</v>
      </c>
      <c r="L110" s="34">
        <f t="shared" si="30"/>
        <v>181.2</v>
      </c>
      <c r="M110" s="35">
        <f t="shared" si="26"/>
        <v>2857</v>
      </c>
      <c r="N110" s="36">
        <f t="shared" si="27"/>
        <v>125.92</v>
      </c>
      <c r="O110" s="36">
        <v>0</v>
      </c>
      <c r="P110" s="36">
        <v>0</v>
      </c>
      <c r="Q110" s="37">
        <f t="shared" si="28"/>
        <v>125.92</v>
      </c>
      <c r="R110" s="38">
        <f t="shared" si="29"/>
        <v>2731.08</v>
      </c>
      <c r="S110" s="30">
        <v>3216001865</v>
      </c>
    </row>
    <row r="111" spans="1:19" x14ac:dyDescent="0.25">
      <c r="A111" s="26">
        <v>11</v>
      </c>
      <c r="B111" s="27" t="s">
        <v>187</v>
      </c>
      <c r="C111" s="28" t="s">
        <v>30</v>
      </c>
      <c r="D111" s="26" t="s">
        <v>170</v>
      </c>
      <c r="E111" s="29" t="s">
        <v>188</v>
      </c>
      <c r="F111" s="30" t="s">
        <v>189</v>
      </c>
      <c r="G111" s="40">
        <v>38355</v>
      </c>
      <c r="H111" s="32">
        <v>80.86</v>
      </c>
      <c r="I111" s="33">
        <v>30</v>
      </c>
      <c r="J111" s="34">
        <f t="shared" si="25"/>
        <v>2425.8000000000002</v>
      </c>
      <c r="K111" s="34">
        <v>250</v>
      </c>
      <c r="L111" s="34">
        <f t="shared" si="30"/>
        <v>181.2</v>
      </c>
      <c r="M111" s="35">
        <f t="shared" si="26"/>
        <v>2857</v>
      </c>
      <c r="N111" s="36">
        <f t="shared" si="27"/>
        <v>125.92</v>
      </c>
      <c r="O111" s="36">
        <v>0</v>
      </c>
      <c r="P111" s="36">
        <v>0</v>
      </c>
      <c r="Q111" s="37">
        <f t="shared" si="28"/>
        <v>125.92</v>
      </c>
      <c r="R111" s="38">
        <f t="shared" si="29"/>
        <v>2731.08</v>
      </c>
      <c r="S111" s="30">
        <v>3216001829</v>
      </c>
    </row>
    <row r="112" spans="1:19" x14ac:dyDescent="0.25">
      <c r="A112" s="26">
        <v>12</v>
      </c>
      <c r="B112" s="27" t="s">
        <v>90</v>
      </c>
      <c r="C112" s="28" t="s">
        <v>30</v>
      </c>
      <c r="D112" s="26" t="s">
        <v>170</v>
      </c>
      <c r="E112" s="29" t="s">
        <v>190</v>
      </c>
      <c r="F112" s="30" t="s">
        <v>191</v>
      </c>
      <c r="G112" s="40">
        <v>38355</v>
      </c>
      <c r="H112" s="32">
        <v>80.86</v>
      </c>
      <c r="I112" s="33">
        <v>30</v>
      </c>
      <c r="J112" s="34">
        <f t="shared" si="25"/>
        <v>2425.8000000000002</v>
      </c>
      <c r="K112" s="34">
        <v>250</v>
      </c>
      <c r="L112" s="34">
        <f t="shared" si="30"/>
        <v>181.2</v>
      </c>
      <c r="M112" s="35">
        <f t="shared" si="26"/>
        <v>2857</v>
      </c>
      <c r="N112" s="36">
        <f t="shared" si="27"/>
        <v>125.92</v>
      </c>
      <c r="O112" s="36">
        <v>0</v>
      </c>
      <c r="P112" s="36">
        <v>0</v>
      </c>
      <c r="Q112" s="37">
        <f t="shared" si="28"/>
        <v>125.92</v>
      </c>
      <c r="R112" s="38">
        <f t="shared" si="29"/>
        <v>2731.08</v>
      </c>
      <c r="S112" s="30">
        <v>3216001833</v>
      </c>
    </row>
    <row r="113" spans="1:19" x14ac:dyDescent="0.25">
      <c r="A113" s="26">
        <v>13</v>
      </c>
      <c r="B113" s="27" t="s">
        <v>90</v>
      </c>
      <c r="C113" s="28" t="s">
        <v>30</v>
      </c>
      <c r="D113" s="26" t="s">
        <v>170</v>
      </c>
      <c r="E113" s="29" t="s">
        <v>192</v>
      </c>
      <c r="F113" s="28" t="s">
        <v>193</v>
      </c>
      <c r="G113" s="40">
        <v>37299</v>
      </c>
      <c r="H113" s="32">
        <v>80.86</v>
      </c>
      <c r="I113" s="33">
        <v>30</v>
      </c>
      <c r="J113" s="34">
        <f t="shared" si="25"/>
        <v>2425.8000000000002</v>
      </c>
      <c r="K113" s="34">
        <v>250</v>
      </c>
      <c r="L113" s="34">
        <f t="shared" si="30"/>
        <v>181.2</v>
      </c>
      <c r="M113" s="35">
        <f t="shared" si="26"/>
        <v>2857</v>
      </c>
      <c r="N113" s="36">
        <f t="shared" si="27"/>
        <v>125.92</v>
      </c>
      <c r="O113" s="36">
        <v>0</v>
      </c>
      <c r="P113" s="36">
        <v>0</v>
      </c>
      <c r="Q113" s="37">
        <f t="shared" si="28"/>
        <v>125.92</v>
      </c>
      <c r="R113" s="38">
        <f t="shared" si="29"/>
        <v>2731.08</v>
      </c>
      <c r="S113" s="30">
        <v>3216001851</v>
      </c>
    </row>
    <row r="114" spans="1:19" x14ac:dyDescent="0.25">
      <c r="A114" s="26">
        <v>14</v>
      </c>
      <c r="B114" s="27" t="s">
        <v>90</v>
      </c>
      <c r="C114" s="28" t="s">
        <v>30</v>
      </c>
      <c r="D114" s="26" t="s">
        <v>170</v>
      </c>
      <c r="E114" s="29" t="s">
        <v>194</v>
      </c>
      <c r="F114" s="28" t="s">
        <v>195</v>
      </c>
      <c r="G114" s="40">
        <v>38720</v>
      </c>
      <c r="H114" s="32">
        <v>80.86</v>
      </c>
      <c r="I114" s="33">
        <v>30</v>
      </c>
      <c r="J114" s="34">
        <f t="shared" si="25"/>
        <v>2425.8000000000002</v>
      </c>
      <c r="K114" s="34">
        <v>250</v>
      </c>
      <c r="L114" s="34">
        <f t="shared" si="30"/>
        <v>181.2</v>
      </c>
      <c r="M114" s="35">
        <f t="shared" si="26"/>
        <v>2857</v>
      </c>
      <c r="N114" s="36">
        <f t="shared" si="27"/>
        <v>125.92</v>
      </c>
      <c r="O114" s="36">
        <v>0</v>
      </c>
      <c r="P114" s="36">
        <v>0</v>
      </c>
      <c r="Q114" s="37">
        <f t="shared" si="28"/>
        <v>125.92</v>
      </c>
      <c r="R114" s="38">
        <f t="shared" si="29"/>
        <v>2731.08</v>
      </c>
      <c r="S114" s="30">
        <v>4216008623</v>
      </c>
    </row>
    <row r="115" spans="1:19" x14ac:dyDescent="0.25">
      <c r="A115" s="26">
        <v>15</v>
      </c>
      <c r="B115" s="27"/>
      <c r="C115" s="28" t="s">
        <v>30</v>
      </c>
      <c r="D115" s="26" t="s">
        <v>170</v>
      </c>
      <c r="E115" s="29" t="s">
        <v>196</v>
      </c>
      <c r="F115" s="28" t="s">
        <v>197</v>
      </c>
      <c r="G115" s="40">
        <v>42311</v>
      </c>
      <c r="H115" s="32">
        <v>80.86</v>
      </c>
      <c r="I115" s="33">
        <v>30</v>
      </c>
      <c r="J115" s="34">
        <f t="shared" si="25"/>
        <v>2425.8000000000002</v>
      </c>
      <c r="K115" s="34">
        <v>250</v>
      </c>
      <c r="L115" s="34">
        <f t="shared" si="30"/>
        <v>181.2</v>
      </c>
      <c r="M115" s="35">
        <f t="shared" si="26"/>
        <v>2857</v>
      </c>
      <c r="N115" s="36">
        <f t="shared" si="27"/>
        <v>125.92</v>
      </c>
      <c r="O115" s="36">
        <v>0</v>
      </c>
      <c r="P115" s="36">
        <v>0</v>
      </c>
      <c r="Q115" s="37">
        <f t="shared" si="28"/>
        <v>125.92</v>
      </c>
      <c r="R115" s="38">
        <f t="shared" si="29"/>
        <v>2731.08</v>
      </c>
      <c r="S115" s="30">
        <v>3164030412</v>
      </c>
    </row>
    <row r="116" spans="1:19" x14ac:dyDescent="0.25">
      <c r="A116" s="26">
        <v>16</v>
      </c>
      <c r="B116" s="27"/>
      <c r="C116" s="28" t="s">
        <v>30</v>
      </c>
      <c r="D116" s="26" t="s">
        <v>170</v>
      </c>
      <c r="E116" s="77" t="s">
        <v>198</v>
      </c>
      <c r="F116" s="28" t="s">
        <v>199</v>
      </c>
      <c r="G116" s="40">
        <v>42370</v>
      </c>
      <c r="H116" s="32">
        <v>80.86</v>
      </c>
      <c r="I116" s="33">
        <v>30</v>
      </c>
      <c r="J116" s="34">
        <f t="shared" si="25"/>
        <v>2425.8000000000002</v>
      </c>
      <c r="K116" s="34">
        <v>250</v>
      </c>
      <c r="L116" s="34">
        <f t="shared" si="30"/>
        <v>181.2</v>
      </c>
      <c r="M116" s="35">
        <f t="shared" si="26"/>
        <v>2857</v>
      </c>
      <c r="N116" s="36">
        <f t="shared" si="27"/>
        <v>125.92</v>
      </c>
      <c r="O116" s="36">
        <v>0</v>
      </c>
      <c r="P116" s="36">
        <v>0</v>
      </c>
      <c r="Q116" s="37">
        <f t="shared" si="28"/>
        <v>125.92</v>
      </c>
      <c r="R116" s="38">
        <f t="shared" si="29"/>
        <v>2731.08</v>
      </c>
      <c r="S116" s="30">
        <v>3229008974</v>
      </c>
    </row>
    <row r="117" spans="1:19" x14ac:dyDescent="0.25">
      <c r="A117" s="26">
        <v>17</v>
      </c>
      <c r="B117" s="27"/>
      <c r="C117" s="28" t="s">
        <v>30</v>
      </c>
      <c r="D117" s="26" t="s">
        <v>170</v>
      </c>
      <c r="E117" s="77" t="s">
        <v>200</v>
      </c>
      <c r="F117" s="28" t="s">
        <v>201</v>
      </c>
      <c r="G117" s="40">
        <v>42370</v>
      </c>
      <c r="H117" s="32">
        <v>80.86</v>
      </c>
      <c r="I117" s="33">
        <v>30</v>
      </c>
      <c r="J117" s="34">
        <f t="shared" si="25"/>
        <v>2425.8000000000002</v>
      </c>
      <c r="K117" s="34">
        <v>250</v>
      </c>
      <c r="L117" s="34">
        <f t="shared" si="30"/>
        <v>181.2</v>
      </c>
      <c r="M117" s="35">
        <f t="shared" si="26"/>
        <v>2857</v>
      </c>
      <c r="N117" s="36">
        <f t="shared" si="27"/>
        <v>125.92</v>
      </c>
      <c r="O117" s="36">
        <v>0</v>
      </c>
      <c r="P117" s="36">
        <v>0</v>
      </c>
      <c r="Q117" s="37">
        <f t="shared" si="28"/>
        <v>125.92</v>
      </c>
      <c r="R117" s="38">
        <f t="shared" si="29"/>
        <v>2731.08</v>
      </c>
      <c r="S117" s="30">
        <v>3229011973</v>
      </c>
    </row>
    <row r="118" spans="1:19" x14ac:dyDescent="0.25">
      <c r="A118" s="26">
        <v>18</v>
      </c>
      <c r="B118" s="27"/>
      <c r="C118" s="28" t="s">
        <v>30</v>
      </c>
      <c r="D118" s="26" t="s">
        <v>170</v>
      </c>
      <c r="E118" s="77" t="s">
        <v>202</v>
      </c>
      <c r="F118" s="28" t="s">
        <v>203</v>
      </c>
      <c r="G118" s="40">
        <v>42370</v>
      </c>
      <c r="H118" s="32">
        <v>80.86</v>
      </c>
      <c r="I118" s="33">
        <v>30</v>
      </c>
      <c r="J118" s="34">
        <f t="shared" si="25"/>
        <v>2425.8000000000002</v>
      </c>
      <c r="K118" s="34">
        <v>250</v>
      </c>
      <c r="L118" s="34">
        <f t="shared" si="30"/>
        <v>181.2</v>
      </c>
      <c r="M118" s="35">
        <f t="shared" si="26"/>
        <v>2857</v>
      </c>
      <c r="N118" s="36">
        <f t="shared" si="27"/>
        <v>125.92</v>
      </c>
      <c r="O118" s="36">
        <v>0</v>
      </c>
      <c r="P118" s="36">
        <v>0</v>
      </c>
      <c r="Q118" s="37">
        <f t="shared" si="28"/>
        <v>125.92</v>
      </c>
      <c r="R118" s="38">
        <f t="shared" si="29"/>
        <v>2731.08</v>
      </c>
      <c r="S118" s="30">
        <v>3287008934</v>
      </c>
    </row>
    <row r="119" spans="1:19" x14ac:dyDescent="0.25">
      <c r="A119" s="26">
        <v>19</v>
      </c>
      <c r="B119" s="27"/>
      <c r="C119" s="28" t="s">
        <v>30</v>
      </c>
      <c r="D119" s="26" t="s">
        <v>170</v>
      </c>
      <c r="E119" s="78" t="s">
        <v>204</v>
      </c>
      <c r="F119" s="28" t="s">
        <v>205</v>
      </c>
      <c r="G119" s="40">
        <v>42370</v>
      </c>
      <c r="H119" s="32">
        <v>80.86</v>
      </c>
      <c r="I119" s="33">
        <v>30</v>
      </c>
      <c r="J119" s="34">
        <f t="shared" si="25"/>
        <v>2425.8000000000002</v>
      </c>
      <c r="K119" s="34">
        <v>250</v>
      </c>
      <c r="L119" s="34">
        <f t="shared" si="30"/>
        <v>181.2</v>
      </c>
      <c r="M119" s="35">
        <f t="shared" si="26"/>
        <v>2857</v>
      </c>
      <c r="N119" s="36">
        <f t="shared" si="27"/>
        <v>125.92</v>
      </c>
      <c r="O119" s="36">
        <v>0</v>
      </c>
      <c r="P119" s="36">
        <v>0</v>
      </c>
      <c r="Q119" s="37">
        <f t="shared" si="28"/>
        <v>125.92</v>
      </c>
      <c r="R119" s="38">
        <f t="shared" si="29"/>
        <v>2731.08</v>
      </c>
      <c r="S119" s="30">
        <v>3287036198</v>
      </c>
    </row>
    <row r="120" spans="1:19" x14ac:dyDescent="0.25">
      <c r="A120" s="26">
        <v>20</v>
      </c>
      <c r="B120" s="27"/>
      <c r="C120" s="28" t="s">
        <v>30</v>
      </c>
      <c r="D120" s="26" t="s">
        <v>170</v>
      </c>
      <c r="E120" s="78" t="s">
        <v>206</v>
      </c>
      <c r="F120" s="28" t="s">
        <v>207</v>
      </c>
      <c r="G120" s="40">
        <v>42370</v>
      </c>
      <c r="H120" s="32">
        <v>80.86</v>
      </c>
      <c r="I120" s="33">
        <v>30</v>
      </c>
      <c r="J120" s="34">
        <f t="shared" si="25"/>
        <v>2425.8000000000002</v>
      </c>
      <c r="K120" s="34">
        <v>250</v>
      </c>
      <c r="L120" s="34">
        <f t="shared" si="30"/>
        <v>181.2</v>
      </c>
      <c r="M120" s="35">
        <f t="shared" si="26"/>
        <v>2857</v>
      </c>
      <c r="N120" s="36">
        <f t="shared" si="27"/>
        <v>125.92</v>
      </c>
      <c r="O120" s="36">
        <v>0</v>
      </c>
      <c r="P120" s="36">
        <v>0</v>
      </c>
      <c r="Q120" s="37">
        <f t="shared" si="28"/>
        <v>125.92</v>
      </c>
      <c r="R120" s="38">
        <f t="shared" si="29"/>
        <v>2731.08</v>
      </c>
      <c r="S120" s="30">
        <v>3164074549</v>
      </c>
    </row>
    <row r="121" spans="1:19" x14ac:dyDescent="0.25">
      <c r="A121" s="1"/>
      <c r="B121" s="42"/>
      <c r="C121" s="43"/>
      <c r="D121" s="43"/>
      <c r="E121" s="43"/>
      <c r="F121" s="44" t="s">
        <v>208</v>
      </c>
      <c r="G121" s="45"/>
      <c r="H121" s="45"/>
      <c r="I121" s="46"/>
      <c r="J121" s="47">
        <f>SUM(J101:J120)</f>
        <v>48516.000000000015</v>
      </c>
      <c r="K121" s="47">
        <f t="shared" ref="K121:R121" si="31">SUM(K101:K120)</f>
        <v>5000</v>
      </c>
      <c r="L121" s="47">
        <f t="shared" si="31"/>
        <v>3623.9999999999986</v>
      </c>
      <c r="M121" s="79">
        <f t="shared" si="31"/>
        <v>57140</v>
      </c>
      <c r="N121" s="47">
        <f t="shared" si="31"/>
        <v>2518.4000000000005</v>
      </c>
      <c r="O121" s="47">
        <f t="shared" si="31"/>
        <v>0</v>
      </c>
      <c r="P121" s="47">
        <f t="shared" si="31"/>
        <v>0</v>
      </c>
      <c r="Q121" s="47">
        <f t="shared" si="31"/>
        <v>2518.4000000000005</v>
      </c>
      <c r="R121" s="80">
        <f t="shared" si="31"/>
        <v>54621.60000000002</v>
      </c>
      <c r="S121" s="54"/>
    </row>
    <row r="124" spans="1:19" x14ac:dyDescent="0.25">
      <c r="A124" s="14"/>
      <c r="B124" s="14"/>
      <c r="C124" s="14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</row>
    <row r="125" spans="1:19" x14ac:dyDescent="0.25">
      <c r="A125" s="14" t="s">
        <v>89</v>
      </c>
      <c r="B125" s="14"/>
      <c r="C125" s="14"/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</row>
    <row r="126" spans="1:19" x14ac:dyDescent="0.25">
      <c r="A126" s="15"/>
      <c r="B126" s="15"/>
      <c r="C126" s="15"/>
      <c r="D126" s="15"/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15"/>
      <c r="R126" s="15"/>
    </row>
    <row r="127" spans="1:19" x14ac:dyDescent="0.25">
      <c r="A127" s="15"/>
      <c r="B127" s="15"/>
      <c r="C127" s="15"/>
      <c r="D127" s="15"/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15"/>
      <c r="R127" s="15"/>
    </row>
    <row r="128" spans="1:19" x14ac:dyDescent="0.25">
      <c r="A128" s="15"/>
      <c r="B128" s="15"/>
      <c r="C128" s="15"/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</row>
    <row r="129" spans="1:18" x14ac:dyDescent="0.25">
      <c r="A129" s="81" t="s">
        <v>7</v>
      </c>
      <c r="B129" s="81" t="s">
        <v>9</v>
      </c>
      <c r="C129" s="81" t="s">
        <v>10</v>
      </c>
      <c r="D129" s="81" t="s">
        <v>11</v>
      </c>
      <c r="E129" s="81" t="s">
        <v>12</v>
      </c>
      <c r="F129" s="81" t="s">
        <v>13</v>
      </c>
      <c r="G129" s="81" t="s">
        <v>14</v>
      </c>
      <c r="H129" s="82" t="s">
        <v>15</v>
      </c>
      <c r="I129" s="83" t="s">
        <v>16</v>
      </c>
      <c r="J129" s="83" t="s">
        <v>17</v>
      </c>
      <c r="K129" s="83" t="s">
        <v>17</v>
      </c>
      <c r="L129" s="84" t="s">
        <v>18</v>
      </c>
      <c r="M129" s="21" t="s">
        <v>19</v>
      </c>
      <c r="N129" s="22"/>
      <c r="O129" s="85"/>
      <c r="P129" s="86" t="s">
        <v>20</v>
      </c>
      <c r="Q129" s="87" t="s">
        <v>21</v>
      </c>
      <c r="R129" s="81" t="s">
        <v>209</v>
      </c>
    </row>
    <row r="130" spans="1:18" x14ac:dyDescent="0.25">
      <c r="A130" s="88"/>
      <c r="B130" s="88"/>
      <c r="C130" s="88"/>
      <c r="D130" s="88"/>
      <c r="E130" s="88"/>
      <c r="F130" s="88"/>
      <c r="G130" s="88"/>
      <c r="H130" s="89"/>
      <c r="I130" s="90"/>
      <c r="J130" s="90"/>
      <c r="K130" s="90"/>
      <c r="L130" s="91"/>
      <c r="M130" s="25">
        <v>201</v>
      </c>
      <c r="N130" s="25">
        <v>211</v>
      </c>
      <c r="O130" s="25">
        <v>120</v>
      </c>
      <c r="P130" s="92"/>
      <c r="Q130" s="93"/>
      <c r="R130" s="88"/>
    </row>
    <row r="131" spans="1:18" ht="45" x14ac:dyDescent="0.25">
      <c r="A131" s="94"/>
      <c r="B131" s="94"/>
      <c r="C131" s="94"/>
      <c r="D131" s="94"/>
      <c r="E131" s="94"/>
      <c r="F131" s="94"/>
      <c r="G131" s="94"/>
      <c r="H131" s="95"/>
      <c r="I131" s="17" t="s">
        <v>23</v>
      </c>
      <c r="J131" s="17" t="s">
        <v>24</v>
      </c>
      <c r="K131" s="17" t="s">
        <v>25</v>
      </c>
      <c r="L131" s="96"/>
      <c r="M131" s="17" t="s">
        <v>26</v>
      </c>
      <c r="N131" s="17" t="s">
        <v>27</v>
      </c>
      <c r="O131" s="17" t="s">
        <v>28</v>
      </c>
      <c r="P131" s="97"/>
      <c r="Q131" s="98"/>
      <c r="R131" s="94"/>
    </row>
    <row r="132" spans="1:18" x14ac:dyDescent="0.25">
      <c r="A132" s="26">
        <v>1</v>
      </c>
      <c r="B132" s="28" t="s">
        <v>52</v>
      </c>
      <c r="C132" s="26" t="s">
        <v>63</v>
      </c>
      <c r="D132" s="29" t="s">
        <v>210</v>
      </c>
      <c r="E132" s="30" t="s">
        <v>211</v>
      </c>
      <c r="F132" s="40">
        <v>42786</v>
      </c>
      <c r="G132" s="32">
        <v>75.64</v>
      </c>
      <c r="H132" s="33">
        <v>30</v>
      </c>
      <c r="I132" s="34">
        <f t="shared" ref="I132" si="32">G132*H132</f>
        <v>2269.1999999999998</v>
      </c>
      <c r="J132" s="34">
        <v>250</v>
      </c>
      <c r="K132" s="34">
        <f>11.26*H132</f>
        <v>337.8</v>
      </c>
      <c r="L132" s="35">
        <f t="shared" ref="L132" si="33">SUM(I132:K132)</f>
        <v>2857</v>
      </c>
      <c r="M132" s="36">
        <f>ROUND((I132+K132)*4.83%,2)</f>
        <v>125.92</v>
      </c>
      <c r="N132" s="36">
        <v>0</v>
      </c>
      <c r="O132" s="36">
        <v>0</v>
      </c>
      <c r="P132" s="37">
        <f t="shared" ref="P132" si="34">SUM(M132:O132)</f>
        <v>125.92</v>
      </c>
      <c r="Q132" s="38">
        <f t="shared" ref="Q132" si="35">+L132-P132</f>
        <v>2731.08</v>
      </c>
      <c r="R132" s="30" t="s">
        <v>212</v>
      </c>
    </row>
    <row r="134" spans="1:18" x14ac:dyDescent="0.25">
      <c r="R134" s="43"/>
    </row>
  </sheetData>
  <mergeCells count="117">
    <mergeCell ref="R129:R131"/>
    <mergeCell ref="J129:J130"/>
    <mergeCell ref="K129:K130"/>
    <mergeCell ref="L129:L131"/>
    <mergeCell ref="M129:O129"/>
    <mergeCell ref="P129:P131"/>
    <mergeCell ref="Q129:Q131"/>
    <mergeCell ref="A125:R125"/>
    <mergeCell ref="A129:A131"/>
    <mergeCell ref="B129:B131"/>
    <mergeCell ref="C129:C131"/>
    <mergeCell ref="D129:D131"/>
    <mergeCell ref="E129:E131"/>
    <mergeCell ref="F129:F131"/>
    <mergeCell ref="G129:G131"/>
    <mergeCell ref="H129:H131"/>
    <mergeCell ref="I129:I130"/>
    <mergeCell ref="N98:P98"/>
    <mergeCell ref="Q98:Q100"/>
    <mergeCell ref="R98:R100"/>
    <mergeCell ref="S98:S100"/>
    <mergeCell ref="F121:I121"/>
    <mergeCell ref="A124:R124"/>
    <mergeCell ref="H98:H100"/>
    <mergeCell ref="I98:I100"/>
    <mergeCell ref="J98:J99"/>
    <mergeCell ref="K98:K99"/>
    <mergeCell ref="L98:L99"/>
    <mergeCell ref="M98:M100"/>
    <mergeCell ref="S74:S76"/>
    <mergeCell ref="F93:I93"/>
    <mergeCell ref="A95:S95"/>
    <mergeCell ref="A96:S96"/>
    <mergeCell ref="A98:A100"/>
    <mergeCell ref="C98:C100"/>
    <mergeCell ref="D98:D100"/>
    <mergeCell ref="E98:E100"/>
    <mergeCell ref="F98:F100"/>
    <mergeCell ref="G98:G100"/>
    <mergeCell ref="K74:K75"/>
    <mergeCell ref="L74:L75"/>
    <mergeCell ref="M74:M76"/>
    <mergeCell ref="N74:P74"/>
    <mergeCell ref="Q74:Q76"/>
    <mergeCell ref="R74:R76"/>
    <mergeCell ref="A72:S72"/>
    <mergeCell ref="A74:A76"/>
    <mergeCell ref="C74:C76"/>
    <mergeCell ref="D74:D76"/>
    <mergeCell ref="E74:E76"/>
    <mergeCell ref="F74:F76"/>
    <mergeCell ref="G74:G76"/>
    <mergeCell ref="H74:H76"/>
    <mergeCell ref="I74:I76"/>
    <mergeCell ref="J74:J75"/>
    <mergeCell ref="N55:P55"/>
    <mergeCell ref="Q55:Q57"/>
    <mergeCell ref="R55:R57"/>
    <mergeCell ref="S55:S57"/>
    <mergeCell ref="F68:I68"/>
    <mergeCell ref="A71:S71"/>
    <mergeCell ref="H55:H57"/>
    <mergeCell ref="I55:I57"/>
    <mergeCell ref="J55:J56"/>
    <mergeCell ref="K55:K56"/>
    <mergeCell ref="L55:L56"/>
    <mergeCell ref="M55:M57"/>
    <mergeCell ref="S43:S45"/>
    <mergeCell ref="F50:I50"/>
    <mergeCell ref="A52:S52"/>
    <mergeCell ref="A53:S53"/>
    <mergeCell ref="A55:A57"/>
    <mergeCell ref="C55:C57"/>
    <mergeCell ref="D55:D57"/>
    <mergeCell ref="E55:E57"/>
    <mergeCell ref="F55:F57"/>
    <mergeCell ref="G55:G57"/>
    <mergeCell ref="K43:K44"/>
    <mergeCell ref="L43:L44"/>
    <mergeCell ref="M43:M45"/>
    <mergeCell ref="N43:P43"/>
    <mergeCell ref="Q43:Q45"/>
    <mergeCell ref="R43:R45"/>
    <mergeCell ref="A41:S41"/>
    <mergeCell ref="A43:A45"/>
    <mergeCell ref="C43:C45"/>
    <mergeCell ref="D43:D45"/>
    <mergeCell ref="E43:E45"/>
    <mergeCell ref="F43:F45"/>
    <mergeCell ref="G43:G45"/>
    <mergeCell ref="H43:H45"/>
    <mergeCell ref="I43:I45"/>
    <mergeCell ref="J43:J44"/>
    <mergeCell ref="N13:P13"/>
    <mergeCell ref="Q13:Q15"/>
    <mergeCell ref="R13:R15"/>
    <mergeCell ref="S13:S15"/>
    <mergeCell ref="F39:I39"/>
    <mergeCell ref="A40:S40"/>
    <mergeCell ref="H13:H15"/>
    <mergeCell ref="I13:I15"/>
    <mergeCell ref="J13:J14"/>
    <mergeCell ref="K13:K14"/>
    <mergeCell ref="L13:L14"/>
    <mergeCell ref="M13:M15"/>
    <mergeCell ref="A13:A15"/>
    <mergeCell ref="C13:C15"/>
    <mergeCell ref="D13:D15"/>
    <mergeCell ref="E13:E15"/>
    <mergeCell ref="F13:F15"/>
    <mergeCell ref="G13:G15"/>
    <mergeCell ref="A2:S2"/>
    <mergeCell ref="A3:S3"/>
    <mergeCell ref="A4:S4"/>
    <mergeCell ref="A5:S5"/>
    <mergeCell ref="A9:S9"/>
    <mergeCell ref="A10:S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Yeimy Daleicy Rodriguez Gonzalez</dc:creator>
  <cp:lastModifiedBy>Yeimy Daleicy Rodriguez Gonzalez</cp:lastModifiedBy>
  <dcterms:created xsi:type="dcterms:W3CDTF">2017-09-29T17:03:53Z</dcterms:created>
  <dcterms:modified xsi:type="dcterms:W3CDTF">2017-09-29T17:06:04Z</dcterms:modified>
</cp:coreProperties>
</file>