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juridico\INFORMACION PUBLICA\Recursos Humanos\Agosto 2017\"/>
    </mc:Choice>
  </mc:AlternateContent>
  <bookViews>
    <workbookView xWindow="0" yWindow="0" windowWidth="28800" windowHeight="1140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29" i="1" l="1"/>
  <c r="S29" i="1"/>
  <c r="R29" i="1"/>
  <c r="Q29" i="1"/>
  <c r="L29" i="1"/>
  <c r="K29" i="1"/>
  <c r="J29" i="1"/>
  <c r="I29" i="1"/>
  <c r="P28" i="1"/>
  <c r="O28" i="1"/>
  <c r="M28" i="1"/>
  <c r="U27" i="1"/>
  <c r="M27" i="1"/>
  <c r="P26" i="1"/>
  <c r="O26" i="1"/>
  <c r="N26" i="1"/>
  <c r="M26" i="1"/>
  <c r="N25" i="1"/>
  <c r="U25" i="1" s="1"/>
  <c r="M25" i="1"/>
  <c r="P24" i="1"/>
  <c r="O24" i="1"/>
  <c r="N24" i="1"/>
  <c r="M24" i="1"/>
  <c r="P23" i="1"/>
  <c r="O23" i="1"/>
  <c r="N23" i="1"/>
  <c r="M23" i="1"/>
  <c r="P22" i="1"/>
  <c r="O22" i="1"/>
  <c r="N22" i="1"/>
  <c r="M22" i="1"/>
  <c r="P21" i="1"/>
  <c r="O21" i="1"/>
  <c r="N21" i="1"/>
  <c r="M21" i="1"/>
  <c r="P20" i="1"/>
  <c r="O20" i="1"/>
  <c r="N20" i="1"/>
  <c r="M20" i="1"/>
  <c r="P19" i="1"/>
  <c r="O19" i="1"/>
  <c r="N19" i="1"/>
  <c r="M19" i="1"/>
  <c r="P18" i="1"/>
  <c r="O18" i="1"/>
  <c r="N18" i="1"/>
  <c r="M18" i="1"/>
  <c r="P17" i="1"/>
  <c r="O17" i="1"/>
  <c r="N17" i="1"/>
  <c r="M17" i="1"/>
  <c r="T10" i="1"/>
  <c r="S10" i="1"/>
  <c r="R10" i="1"/>
  <c r="Q10" i="1"/>
  <c r="L10" i="1"/>
  <c r="K10" i="1"/>
  <c r="J10" i="1"/>
  <c r="I9" i="1"/>
  <c r="I10" i="1" s="1"/>
  <c r="N29" i="1" l="1"/>
  <c r="P29" i="1"/>
  <c r="O29" i="1"/>
  <c r="U19" i="1"/>
  <c r="V19" i="1" s="1"/>
  <c r="U20" i="1"/>
  <c r="V20" i="1" s="1"/>
  <c r="U21" i="1"/>
  <c r="V21" i="1" s="1"/>
  <c r="U22" i="1"/>
  <c r="V22" i="1" s="1"/>
  <c r="U23" i="1"/>
  <c r="V23" i="1" s="1"/>
  <c r="U24" i="1"/>
  <c r="V24" i="1" s="1"/>
  <c r="V25" i="1"/>
  <c r="U28" i="1"/>
  <c r="I30" i="1"/>
  <c r="K30" i="1"/>
  <c r="Q30" i="1"/>
  <c r="S30" i="1"/>
  <c r="U26" i="1"/>
  <c r="V26" i="1" s="1"/>
  <c r="V27" i="1"/>
  <c r="J30" i="1"/>
  <c r="L30" i="1"/>
  <c r="R30" i="1"/>
  <c r="T30" i="1"/>
  <c r="V28" i="1"/>
  <c r="N9" i="1"/>
  <c r="P9" i="1"/>
  <c r="P10" i="1" s="1"/>
  <c r="P30" i="1" s="1"/>
  <c r="U18" i="1"/>
  <c r="V18" i="1" s="1"/>
  <c r="M29" i="1"/>
  <c r="M9" i="1"/>
  <c r="O9" i="1"/>
  <c r="O10" i="1" s="1"/>
  <c r="O30" i="1" s="1"/>
  <c r="U17" i="1"/>
  <c r="U29" i="1" l="1"/>
  <c r="V17" i="1"/>
  <c r="V29" i="1" s="1"/>
  <c r="M10" i="1"/>
  <c r="V9" i="1"/>
  <c r="V10" i="1" s="1"/>
  <c r="U9" i="1"/>
  <c r="U10" i="1" s="1"/>
  <c r="N10" i="1"/>
  <c r="N30" i="1" s="1"/>
  <c r="M30" i="1"/>
  <c r="U30" i="1" l="1"/>
  <c r="V30" i="1" s="1"/>
</calcChain>
</file>

<file path=xl/sharedStrings.xml><?xml version="1.0" encoding="utf-8"?>
<sst xmlns="http://schemas.openxmlformats.org/spreadsheetml/2006/main" count="127" uniqueCount="85">
  <si>
    <t>No.</t>
  </si>
  <si>
    <t>Renglón</t>
  </si>
  <si>
    <t>Puesto Nominal</t>
  </si>
  <si>
    <t>Puesto Funcional</t>
  </si>
  <si>
    <t>Código
Puesto</t>
  </si>
  <si>
    <t>NOMBRE</t>
  </si>
  <si>
    <t>Acuerdo</t>
  </si>
  <si>
    <t>IGSS</t>
  </si>
  <si>
    <t>Devengado Mensual</t>
  </si>
  <si>
    <t>Total 
Devengado 
Mensual</t>
  </si>
  <si>
    <t>Deducciones</t>
  </si>
  <si>
    <t>Total 
Deducciones</t>
  </si>
  <si>
    <t>Líquido</t>
  </si>
  <si>
    <t>Renglón 011</t>
  </si>
  <si>
    <t>Renglón 014</t>
  </si>
  <si>
    <t>Renglón 015</t>
  </si>
  <si>
    <t>Renglón 063</t>
  </si>
  <si>
    <t>Sueldo
Mensual</t>
  </si>
  <si>
    <t>Bono 
Profesional</t>
  </si>
  <si>
    <t>Bono
66-2000</t>
  </si>
  <si>
    <t>Gastos de
Represent.</t>
  </si>
  <si>
    <t>Montepío</t>
  </si>
  <si>
    <t>Fianza</t>
  </si>
  <si>
    <t>ISR</t>
  </si>
  <si>
    <t>DESC.</t>
  </si>
  <si>
    <t>Amort 
BANTRAB</t>
  </si>
  <si>
    <t>Decreto 81-70</t>
  </si>
  <si>
    <t>PROMEDIO POR 12 MESES</t>
  </si>
  <si>
    <t>JUDICIAL</t>
  </si>
  <si>
    <t>011</t>
  </si>
  <si>
    <t>Director Ejecutivo</t>
  </si>
  <si>
    <t>Oscar Amed Juárez Sosa</t>
  </si>
  <si>
    <t>Total 011</t>
  </si>
  <si>
    <t>RENGLÓN 022 PERSONAL POR CONTRATO</t>
  </si>
  <si>
    <t>Contrato</t>
  </si>
  <si>
    <t>TOTAL DEVENGADO MENSUAL</t>
  </si>
  <si>
    <t>Renglón 022</t>
  </si>
  <si>
    <t>Renglón 026</t>
  </si>
  <si>
    <t>Renglón 027</t>
  </si>
  <si>
    <t>022</t>
  </si>
  <si>
    <t>Subdirector Ejecutivo II</t>
  </si>
  <si>
    <t>Auditor Interno</t>
  </si>
  <si>
    <t>Oscar Leopoldo Ovando Hernández</t>
  </si>
  <si>
    <t>03-2015-022-AMSA</t>
  </si>
  <si>
    <t>Director Ejecutivo II</t>
  </si>
  <si>
    <t>Jefe Administrativo Financiero</t>
  </si>
  <si>
    <t>Víctor Aníbal López Aquino</t>
  </si>
  <si>
    <t>01-2016-022-AMSA</t>
  </si>
  <si>
    <t>Director Ejecutivo III</t>
  </si>
  <si>
    <t>Jefe Ordenamiento Territorial</t>
  </si>
  <si>
    <t>Víctor René Mazariegos Ortiz</t>
  </si>
  <si>
    <t>02-2016-022-AMSA</t>
  </si>
  <si>
    <t>Jefa Asesoría Jurídica</t>
  </si>
  <si>
    <t>03-2016-022-AMSA</t>
  </si>
  <si>
    <t>Jefe Forestal</t>
  </si>
  <si>
    <t>Hugo Ronaldo Gutiérrez Ramírez</t>
  </si>
  <si>
    <t>03-2017-022-AMSA</t>
  </si>
  <si>
    <t>Jefe Control Ambiental</t>
  </si>
  <si>
    <t>Manuel Francisco Cano Alfaro</t>
  </si>
  <si>
    <t>06-2016-022-AMSA</t>
  </si>
  <si>
    <t>Jefa de Relaciones Interinstitucionales</t>
  </si>
  <si>
    <t>Maria Alejandra Guzman García</t>
  </si>
  <si>
    <t>02-2017-022-AMSA</t>
  </si>
  <si>
    <t>Subdirector Ejecutivo III</t>
  </si>
  <si>
    <t>Jefa de Educación Ambiental</t>
  </si>
  <si>
    <t>Maria Alejandra Punti Martínez</t>
  </si>
  <si>
    <t>08-2016-022-AMSA</t>
  </si>
  <si>
    <t>Jefe Desechos Sólidos y Liquidos</t>
  </si>
  <si>
    <t xml:space="preserve">Samuel Moises de Leon Reyes </t>
  </si>
  <si>
    <t>04-2017-022-AMSA</t>
  </si>
  <si>
    <t>Director Ejecutivo ll</t>
  </si>
  <si>
    <t>Jefe de Evaluacion y Seguimiento</t>
  </si>
  <si>
    <t>Harold Alexander Cruz Juarez</t>
  </si>
  <si>
    <t>01-2017-022-AMSA</t>
  </si>
  <si>
    <t>Jefe de Ejecucion de Proyectos</t>
  </si>
  <si>
    <t>Victor Antonio Gomez Culajay</t>
  </si>
  <si>
    <t>05-2017-022-AMSA</t>
  </si>
  <si>
    <t>Subdirector Ejecutivo</t>
  </si>
  <si>
    <t>Mayra Carolina Tobar Zuleta</t>
  </si>
  <si>
    <t>11-2016-022-AMSA
Acuerdo 116</t>
  </si>
  <si>
    <t>Total 022</t>
  </si>
  <si>
    <t>Total 011 y 022</t>
  </si>
  <si>
    <t xml:space="preserve">Margarita Dulce María Maldonado Hernández
</t>
  </si>
  <si>
    <t>AUTORIDAD PARA EL MANEJO SUSTENTABLE DE LA CUENCA Y DEL LAGO DE AMATITLÁN
 MES DE AGOSTO DE 2017</t>
  </si>
  <si>
    <t>RENGLON 011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</si>
</sst>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Q&quot;* #,##0.00_-;\-&quot;Q&quot;* #,##0.00_-;_-&quot;Q&quot;* &quot;-&quot;??_-;_-@_-"/>
    <numFmt numFmtId="164" formatCode="_(&quot;Q&quot;* #,##0.00_);_(&quot;Q&quot;* \(#,##0.00\);_(&quot;Q&quot;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</cellStyleXfs>
  <cellXfs count="78">
    <xf numFmtId="0" fontId="0" fillId="0" borderId="0" xfId="0"/>
    <xf numFmtId="0" fontId="3" fillId="0" borderId="0" xfId="2" applyFont="1" applyAlignment="1">
      <alignment vertical="center"/>
    </xf>
    <xf numFmtId="0" fontId="3" fillId="0" borderId="0" xfId="2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2" applyFont="1" applyAlignment="1">
      <alignment horizontal="center" vertical="center"/>
    </xf>
    <xf numFmtId="0" fontId="5" fillId="0" borderId="0" xfId="3" applyFont="1" applyFill="1" applyBorder="1" applyAlignment="1">
      <alignment horizontal="center" vertical="center"/>
    </xf>
    <xf numFmtId="0" fontId="6" fillId="2" borderId="1" xfId="2" applyFont="1" applyFill="1" applyBorder="1" applyAlignment="1">
      <alignment horizontal="center" vertical="center" wrapText="1"/>
    </xf>
    <xf numFmtId="0" fontId="6" fillId="2" borderId="1" xfId="2" applyFont="1" applyFill="1" applyBorder="1" applyAlignment="1">
      <alignment horizontal="center" vertical="center" wrapText="1"/>
    </xf>
    <xf numFmtId="0" fontId="6" fillId="2" borderId="2" xfId="2" applyFont="1" applyFill="1" applyBorder="1" applyAlignment="1">
      <alignment horizontal="center" vertical="center"/>
    </xf>
    <xf numFmtId="0" fontId="7" fillId="2" borderId="3" xfId="0" applyFont="1" applyFill="1" applyBorder="1"/>
    <xf numFmtId="0" fontId="7" fillId="2" borderId="4" xfId="0" applyFont="1" applyFill="1" applyBorder="1"/>
    <xf numFmtId="0" fontId="6" fillId="3" borderId="5" xfId="2" applyFont="1" applyFill="1" applyBorder="1" applyAlignment="1">
      <alignment horizontal="center" vertical="center" wrapText="1"/>
    </xf>
    <xf numFmtId="0" fontId="6" fillId="2" borderId="3" xfId="2" applyFont="1" applyFill="1" applyBorder="1" applyAlignment="1">
      <alignment horizontal="center" vertical="center"/>
    </xf>
    <xf numFmtId="0" fontId="6" fillId="2" borderId="3" xfId="2" applyFont="1" applyFill="1" applyBorder="1" applyAlignment="1">
      <alignment horizontal="center" vertical="center"/>
    </xf>
    <xf numFmtId="0" fontId="6" fillId="4" borderId="1" xfId="2" applyFont="1" applyFill="1" applyBorder="1" applyAlignment="1">
      <alignment horizontal="center" vertical="center" wrapText="1"/>
    </xf>
    <xf numFmtId="0" fontId="6" fillId="2" borderId="1" xfId="2" applyFont="1" applyFill="1" applyBorder="1" applyAlignment="1">
      <alignment horizontal="center" vertical="center"/>
    </xf>
    <xf numFmtId="0" fontId="6" fillId="2" borderId="1" xfId="2" applyFont="1" applyFill="1" applyBorder="1" applyAlignment="1">
      <alignment vertical="center"/>
    </xf>
    <xf numFmtId="0" fontId="6" fillId="2" borderId="2" xfId="2" applyFont="1" applyFill="1" applyBorder="1" applyAlignment="1">
      <alignment horizontal="center" vertical="center"/>
    </xf>
    <xf numFmtId="0" fontId="6" fillId="3" borderId="6" xfId="2" applyFont="1" applyFill="1" applyBorder="1" applyAlignment="1">
      <alignment horizontal="center" vertical="center" wrapText="1"/>
    </xf>
    <xf numFmtId="0" fontId="6" fillId="2" borderId="2" xfId="2" applyFont="1" applyFill="1" applyBorder="1" applyAlignment="1">
      <alignment horizontal="center" vertical="center" wrapText="1"/>
    </xf>
    <xf numFmtId="0" fontId="6" fillId="2" borderId="7" xfId="2" applyFont="1" applyFill="1" applyBorder="1" applyAlignment="1">
      <alignment horizontal="center" vertical="center" wrapText="1"/>
    </xf>
    <xf numFmtId="0" fontId="6" fillId="2" borderId="5" xfId="4" applyFont="1" applyFill="1" applyBorder="1" applyAlignment="1">
      <alignment horizontal="center" vertical="center" wrapText="1"/>
    </xf>
    <xf numFmtId="0" fontId="3" fillId="2" borderId="1" xfId="2" applyFont="1" applyFill="1" applyBorder="1" applyAlignment="1">
      <alignment horizontal="center" vertical="center" wrapText="1"/>
    </xf>
    <xf numFmtId="0" fontId="3" fillId="2" borderId="2" xfId="2" applyFont="1" applyFill="1" applyBorder="1" applyAlignment="1">
      <alignment horizontal="center" vertical="center" wrapText="1"/>
    </xf>
    <xf numFmtId="0" fontId="6" fillId="3" borderId="8" xfId="2" applyFont="1" applyFill="1" applyBorder="1" applyAlignment="1">
      <alignment horizontal="center" vertical="center" wrapText="1"/>
    </xf>
    <xf numFmtId="0" fontId="6" fillId="2" borderId="9" xfId="2" applyFont="1" applyFill="1" applyBorder="1" applyAlignment="1">
      <alignment horizontal="center" vertical="center" wrapText="1"/>
    </xf>
    <xf numFmtId="0" fontId="6" fillId="2" borderId="8" xfId="4" applyFont="1" applyFill="1" applyBorder="1" applyAlignment="1">
      <alignment horizontal="center" vertical="center" wrapText="1"/>
    </xf>
    <xf numFmtId="0" fontId="6" fillId="4" borderId="5" xfId="2" applyFont="1" applyFill="1" applyBorder="1" applyAlignment="1">
      <alignment horizontal="center" vertical="center" wrapText="1"/>
    </xf>
    <xf numFmtId="0" fontId="3" fillId="0" borderId="1" xfId="2" applyNumberFormat="1" applyFont="1" applyFill="1" applyBorder="1" applyAlignment="1">
      <alignment horizontal="center" vertical="center"/>
    </xf>
    <xf numFmtId="0" fontId="3" fillId="0" borderId="1" xfId="2" applyNumberFormat="1" applyFont="1" applyFill="1" applyBorder="1" applyAlignment="1">
      <alignment horizontal="left" vertical="center"/>
    </xf>
    <xf numFmtId="0" fontId="3" fillId="0" borderId="1" xfId="2" applyNumberFormat="1" applyFont="1" applyFill="1" applyBorder="1" applyAlignment="1">
      <alignment horizontal="left" vertical="center"/>
    </xf>
    <xf numFmtId="0" fontId="3" fillId="0" borderId="1" xfId="2" applyNumberFormat="1" applyFont="1" applyBorder="1" applyAlignment="1">
      <alignment horizontal="center" vertical="center"/>
    </xf>
    <xf numFmtId="49" fontId="3" fillId="0" borderId="1" xfId="2" applyNumberFormat="1" applyFont="1" applyBorder="1" applyAlignment="1">
      <alignment horizontal="center" vertical="center"/>
    </xf>
    <xf numFmtId="44" fontId="3" fillId="0" borderId="1" xfId="1" applyFont="1" applyBorder="1" applyAlignment="1">
      <alignment vertical="center"/>
    </xf>
    <xf numFmtId="44" fontId="3" fillId="5" borderId="1" xfId="1" applyFont="1" applyFill="1" applyBorder="1" applyAlignment="1">
      <alignment vertical="center"/>
    </xf>
    <xf numFmtId="44" fontId="3" fillId="3" borderId="1" xfId="1" applyFont="1" applyFill="1" applyBorder="1" applyAlignment="1">
      <alignment vertical="center"/>
    </xf>
    <xf numFmtId="164" fontId="3" fillId="0" borderId="1" xfId="0" applyNumberFormat="1" applyFont="1" applyFill="1" applyBorder="1" applyAlignment="1">
      <alignment horizontal="right" vertical="center"/>
    </xf>
    <xf numFmtId="164" fontId="3" fillId="0" borderId="1" xfId="0" applyNumberFormat="1" applyFont="1" applyBorder="1" applyAlignment="1">
      <alignment horizontal="right" vertical="center"/>
    </xf>
    <xf numFmtId="44" fontId="3" fillId="6" borderId="1" xfId="1" applyFont="1" applyFill="1" applyBorder="1" applyAlignment="1">
      <alignment vertical="center"/>
    </xf>
    <xf numFmtId="44" fontId="3" fillId="6" borderId="2" xfId="1" applyFont="1" applyFill="1" applyBorder="1" applyAlignment="1">
      <alignment vertical="center"/>
    </xf>
    <xf numFmtId="44" fontId="3" fillId="2" borderId="1" xfId="1" applyFont="1" applyFill="1" applyBorder="1" applyAlignment="1">
      <alignment vertical="center"/>
    </xf>
    <xf numFmtId="44" fontId="3" fillId="4" borderId="1" xfId="1" applyFont="1" applyFill="1" applyBorder="1" applyAlignment="1">
      <alignment vertical="center"/>
    </xf>
    <xf numFmtId="0" fontId="6" fillId="0" borderId="0" xfId="2" applyNumberFormat="1" applyFont="1" applyFill="1" applyBorder="1" applyAlignment="1">
      <alignment vertical="center"/>
    </xf>
    <xf numFmtId="164" fontId="6" fillId="2" borderId="1" xfId="2" applyNumberFormat="1" applyFont="1" applyFill="1" applyBorder="1" applyAlignment="1">
      <alignment vertical="center"/>
    </xf>
    <xf numFmtId="164" fontId="6" fillId="3" borderId="1" xfId="2" applyNumberFormat="1" applyFont="1" applyFill="1" applyBorder="1" applyAlignment="1">
      <alignment vertical="center"/>
    </xf>
    <xf numFmtId="164" fontId="6" fillId="2" borderId="2" xfId="2" applyNumberFormat="1" applyFont="1" applyFill="1" applyBorder="1" applyAlignment="1">
      <alignment vertical="center"/>
    </xf>
    <xf numFmtId="164" fontId="6" fillId="4" borderId="1" xfId="2" applyNumberFormat="1" applyFont="1" applyFill="1" applyBorder="1" applyAlignment="1">
      <alignment vertical="center"/>
    </xf>
    <xf numFmtId="0" fontId="6" fillId="0" borderId="0" xfId="2" applyNumberFormat="1" applyFont="1" applyFill="1" applyBorder="1" applyAlignment="1">
      <alignment horizontal="right" vertical="center"/>
    </xf>
    <xf numFmtId="164" fontId="6" fillId="0" borderId="0" xfId="2" applyNumberFormat="1" applyFont="1" applyFill="1" applyBorder="1" applyAlignment="1">
      <alignment vertical="center"/>
    </xf>
    <xf numFmtId="0" fontId="6" fillId="2" borderId="5" xfId="2" applyFont="1" applyFill="1" applyBorder="1" applyAlignment="1">
      <alignment horizontal="center" vertical="center" wrapText="1"/>
    </xf>
    <xf numFmtId="0" fontId="6" fillId="2" borderId="6" xfId="2" applyFont="1" applyFill="1" applyBorder="1" applyAlignment="1">
      <alignment horizontal="center" vertical="center" wrapText="1"/>
    </xf>
    <xf numFmtId="0" fontId="6" fillId="4" borderId="6" xfId="2" applyFont="1" applyFill="1" applyBorder="1" applyAlignment="1">
      <alignment horizontal="center" vertical="center" wrapText="1"/>
    </xf>
    <xf numFmtId="0" fontId="6" fillId="2" borderId="8" xfId="2" applyFont="1" applyFill="1" applyBorder="1" applyAlignment="1">
      <alignment horizontal="center" vertical="center" wrapText="1"/>
    </xf>
    <xf numFmtId="0" fontId="3" fillId="2" borderId="1" xfId="2" applyFont="1" applyFill="1" applyBorder="1" applyAlignment="1">
      <alignment horizontal="center" vertical="center" wrapText="1"/>
    </xf>
    <xf numFmtId="0" fontId="6" fillId="4" borderId="8" xfId="2" applyFont="1" applyFill="1" applyBorder="1" applyAlignment="1">
      <alignment horizontal="center" vertical="center" wrapText="1"/>
    </xf>
    <xf numFmtId="0" fontId="3" fillId="0" borderId="1" xfId="4" applyNumberFormat="1" applyFont="1" applyFill="1" applyBorder="1" applyAlignment="1">
      <alignment horizontal="center" vertical="center"/>
    </xf>
    <xf numFmtId="0" fontId="3" fillId="0" borderId="2" xfId="2" applyNumberFormat="1" applyFont="1" applyFill="1" applyBorder="1" applyAlignment="1">
      <alignment horizontal="left" vertical="center"/>
    </xf>
    <xf numFmtId="0" fontId="3" fillId="0" borderId="4" xfId="2" applyNumberFormat="1" applyFont="1" applyFill="1" applyBorder="1" applyAlignment="1">
      <alignment horizontal="left" vertical="center"/>
    </xf>
    <xf numFmtId="164" fontId="3" fillId="0" borderId="1" xfId="1" applyNumberFormat="1" applyFont="1" applyBorder="1" applyAlignment="1">
      <alignment vertical="center"/>
    </xf>
    <xf numFmtId="164" fontId="3" fillId="3" borderId="1" xfId="1" applyNumberFormat="1" applyFont="1" applyFill="1" applyBorder="1" applyAlignment="1">
      <alignment vertical="center"/>
    </xf>
    <xf numFmtId="164" fontId="3" fillId="0" borderId="1" xfId="1" applyNumberFormat="1" applyFont="1" applyFill="1" applyBorder="1" applyAlignment="1">
      <alignment vertical="center"/>
    </xf>
    <xf numFmtId="164" fontId="3" fillId="0" borderId="2" xfId="1" applyNumberFormat="1" applyFont="1" applyFill="1" applyBorder="1" applyAlignment="1">
      <alignment vertical="center"/>
    </xf>
    <xf numFmtId="164" fontId="3" fillId="4" borderId="1" xfId="1" applyNumberFormat="1" applyFont="1" applyFill="1" applyBorder="1" applyAlignment="1">
      <alignment vertical="center"/>
    </xf>
    <xf numFmtId="49" fontId="3" fillId="5" borderId="1" xfId="2" applyNumberFormat="1" applyFont="1" applyFill="1" applyBorder="1" applyAlignment="1">
      <alignment horizontal="center" vertical="center"/>
    </xf>
    <xf numFmtId="0" fontId="3" fillId="0" borderId="2" xfId="2" applyNumberFormat="1" applyFont="1" applyFill="1" applyBorder="1" applyAlignment="1">
      <alignment horizontal="left" vertical="center"/>
    </xf>
    <xf numFmtId="0" fontId="3" fillId="0" borderId="4" xfId="2" applyNumberFormat="1" applyFont="1" applyFill="1" applyBorder="1" applyAlignment="1">
      <alignment horizontal="left" vertical="center"/>
    </xf>
    <xf numFmtId="0" fontId="3" fillId="0" borderId="1" xfId="4" applyNumberFormat="1" applyFont="1" applyFill="1" applyBorder="1" applyAlignment="1">
      <alignment horizontal="left" vertical="center"/>
    </xf>
    <xf numFmtId="49" fontId="3" fillId="0" borderId="1" xfId="2" applyNumberFormat="1" applyFont="1" applyBorder="1" applyAlignment="1">
      <alignment horizontal="center" vertical="center" wrapText="1"/>
    </xf>
    <xf numFmtId="0" fontId="3" fillId="0" borderId="0" xfId="2" applyFont="1" applyBorder="1" applyAlignment="1">
      <alignment vertical="center"/>
    </xf>
    <xf numFmtId="164" fontId="6" fillId="2" borderId="8" xfId="2" applyNumberFormat="1" applyFont="1" applyFill="1" applyBorder="1" applyAlignment="1">
      <alignment vertical="center"/>
    </xf>
    <xf numFmtId="164" fontId="6" fillId="3" borderId="8" xfId="2" applyNumberFormat="1" applyFont="1" applyFill="1" applyBorder="1" applyAlignment="1">
      <alignment vertical="center"/>
    </xf>
    <xf numFmtId="0" fontId="6" fillId="0" borderId="0" xfId="4" applyFont="1" applyAlignment="1">
      <alignment vertical="center"/>
    </xf>
    <xf numFmtId="164" fontId="3" fillId="0" borderId="0" xfId="2" applyNumberFormat="1" applyFont="1" applyAlignment="1">
      <alignment vertical="center"/>
    </xf>
    <xf numFmtId="0" fontId="6" fillId="2" borderId="1" xfId="2" applyNumberFormat="1" applyFont="1" applyFill="1" applyBorder="1" applyAlignment="1">
      <alignment horizontal="center" vertical="center"/>
    </xf>
    <xf numFmtId="0" fontId="6" fillId="2" borderId="2" xfId="2" applyNumberFormat="1" applyFont="1" applyFill="1" applyBorder="1" applyAlignment="1">
      <alignment horizontal="center" vertical="center"/>
    </xf>
    <xf numFmtId="0" fontId="3" fillId="0" borderId="2" xfId="4" applyNumberFormat="1" applyFont="1" applyFill="1" applyBorder="1" applyAlignment="1">
      <alignment horizontal="left" vertical="top" wrapText="1"/>
    </xf>
    <xf numFmtId="0" fontId="3" fillId="0" borderId="4" xfId="4" applyNumberFormat="1" applyFont="1" applyFill="1" applyBorder="1" applyAlignment="1">
      <alignment horizontal="left" vertical="top" wrapText="1"/>
    </xf>
  </cellXfs>
  <cellStyles count="5">
    <cellStyle name="Moneda" xfId="1" builtinId="4"/>
    <cellStyle name="Normal" xfId="0" builtinId="0"/>
    <cellStyle name="Normal 2" xfId="3"/>
    <cellStyle name="Normal_jacki 031-029-021-022_PERSONAL_AMSA_2010(2)" xfId="2"/>
    <cellStyle name="Normal_jacki 031-029-021-022_PERSONAL_AMSA_2010(2)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0</xdr:colOff>
      <xdr:row>17</xdr:row>
      <xdr:rowOff>0</xdr:rowOff>
    </xdr:from>
    <xdr:to>
      <xdr:col>14</xdr:col>
      <xdr:colOff>9525</xdr:colOff>
      <xdr:row>17</xdr:row>
      <xdr:rowOff>9525</xdr:rowOff>
    </xdr:to>
    <xdr:pic>
      <xdr:nvPicPr>
        <xdr:cNvPr id="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01425" y="474345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20</xdr:col>
      <xdr:colOff>419100</xdr:colOff>
      <xdr:row>0</xdr:row>
      <xdr:rowOff>104775</xdr:rowOff>
    </xdr:from>
    <xdr:to>
      <xdr:col>21</xdr:col>
      <xdr:colOff>552450</xdr:colOff>
      <xdr:row>4</xdr:row>
      <xdr:rowOff>78919</xdr:rowOff>
    </xdr:to>
    <xdr:pic>
      <xdr:nvPicPr>
        <xdr:cNvPr id="3" name="2 Imagen" descr="Logo_Amsa_1.jpg"/>
        <xdr:cNvPicPr>
          <a:picLocks noChangeAspect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11892" r="12432"/>
        <a:stretch>
          <a:fillRect/>
        </a:stretch>
      </xdr:blipFill>
      <xdr:spPr bwMode="auto">
        <a:xfrm>
          <a:off x="15621000" y="104775"/>
          <a:ext cx="895350" cy="10885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14</xdr:col>
      <xdr:colOff>0</xdr:colOff>
      <xdr:row>19</xdr:row>
      <xdr:rowOff>0</xdr:rowOff>
    </xdr:from>
    <xdr:ext cx="9525" cy="9525"/>
    <xdr:pic>
      <xdr:nvPicPr>
        <xdr:cNvPr id="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01425" y="5276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14</xdr:col>
      <xdr:colOff>0</xdr:colOff>
      <xdr:row>19</xdr:row>
      <xdr:rowOff>0</xdr:rowOff>
    </xdr:from>
    <xdr:ext cx="9525" cy="9525"/>
    <xdr:pic>
      <xdr:nvPicPr>
        <xdr:cNvPr id="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01425" y="5276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14</xdr:col>
      <xdr:colOff>0</xdr:colOff>
      <xdr:row>18</xdr:row>
      <xdr:rowOff>0</xdr:rowOff>
    </xdr:from>
    <xdr:ext cx="9525" cy="9525"/>
    <xdr:pic>
      <xdr:nvPicPr>
        <xdr:cNvPr id="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01425" y="5010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14</xdr:col>
      <xdr:colOff>0</xdr:colOff>
      <xdr:row>18</xdr:row>
      <xdr:rowOff>0</xdr:rowOff>
    </xdr:from>
    <xdr:ext cx="9525" cy="9525"/>
    <xdr:pic>
      <xdr:nvPicPr>
        <xdr:cNvPr id="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01425" y="5010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14</xdr:col>
      <xdr:colOff>0</xdr:colOff>
      <xdr:row>17</xdr:row>
      <xdr:rowOff>0</xdr:rowOff>
    </xdr:from>
    <xdr:ext cx="9525" cy="9525"/>
    <xdr:pic>
      <xdr:nvPicPr>
        <xdr:cNvPr id="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01425" y="4743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14</xdr:col>
      <xdr:colOff>0</xdr:colOff>
      <xdr:row>17</xdr:row>
      <xdr:rowOff>0</xdr:rowOff>
    </xdr:from>
    <xdr:ext cx="9525" cy="9525"/>
    <xdr:pic>
      <xdr:nvPicPr>
        <xdr:cNvPr id="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01425" y="4743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14</xdr:col>
      <xdr:colOff>0</xdr:colOff>
      <xdr:row>19</xdr:row>
      <xdr:rowOff>0</xdr:rowOff>
    </xdr:from>
    <xdr:ext cx="9525" cy="9525"/>
    <xdr:pic>
      <xdr:nvPicPr>
        <xdr:cNvPr id="1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01425" y="5276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14</xdr:col>
      <xdr:colOff>0</xdr:colOff>
      <xdr:row>19</xdr:row>
      <xdr:rowOff>0</xdr:rowOff>
    </xdr:from>
    <xdr:ext cx="9525" cy="9525"/>
    <xdr:pic>
      <xdr:nvPicPr>
        <xdr:cNvPr id="1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01425" y="5276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14</xdr:col>
      <xdr:colOff>0</xdr:colOff>
      <xdr:row>20</xdr:row>
      <xdr:rowOff>0</xdr:rowOff>
    </xdr:from>
    <xdr:ext cx="9525" cy="9525"/>
    <xdr:pic>
      <xdr:nvPicPr>
        <xdr:cNvPr id="1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01425" y="55435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14</xdr:col>
      <xdr:colOff>0</xdr:colOff>
      <xdr:row>20</xdr:row>
      <xdr:rowOff>0</xdr:rowOff>
    </xdr:from>
    <xdr:ext cx="9525" cy="9525"/>
    <xdr:pic>
      <xdr:nvPicPr>
        <xdr:cNvPr id="1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01425" y="55435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14</xdr:col>
      <xdr:colOff>0</xdr:colOff>
      <xdr:row>20</xdr:row>
      <xdr:rowOff>0</xdr:rowOff>
    </xdr:from>
    <xdr:ext cx="9525" cy="9525"/>
    <xdr:pic>
      <xdr:nvPicPr>
        <xdr:cNvPr id="1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01425" y="55435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14</xdr:col>
      <xdr:colOff>0</xdr:colOff>
      <xdr:row>20</xdr:row>
      <xdr:rowOff>0</xdr:rowOff>
    </xdr:from>
    <xdr:ext cx="9525" cy="9525"/>
    <xdr:pic>
      <xdr:nvPicPr>
        <xdr:cNvPr id="1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01425" y="55435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14</xdr:col>
      <xdr:colOff>0</xdr:colOff>
      <xdr:row>21</xdr:row>
      <xdr:rowOff>0</xdr:rowOff>
    </xdr:from>
    <xdr:ext cx="9525" cy="9525"/>
    <xdr:pic>
      <xdr:nvPicPr>
        <xdr:cNvPr id="1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01425" y="5810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14</xdr:col>
      <xdr:colOff>0</xdr:colOff>
      <xdr:row>21</xdr:row>
      <xdr:rowOff>0</xdr:rowOff>
    </xdr:from>
    <xdr:ext cx="9525" cy="9525"/>
    <xdr:pic>
      <xdr:nvPicPr>
        <xdr:cNvPr id="1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01425" y="5810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14</xdr:col>
      <xdr:colOff>0</xdr:colOff>
      <xdr:row>16</xdr:row>
      <xdr:rowOff>0</xdr:rowOff>
    </xdr:from>
    <xdr:ext cx="9525" cy="9525"/>
    <xdr:pic>
      <xdr:nvPicPr>
        <xdr:cNvPr id="1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01425" y="44767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14</xdr:col>
      <xdr:colOff>0</xdr:colOff>
      <xdr:row>16</xdr:row>
      <xdr:rowOff>0</xdr:rowOff>
    </xdr:from>
    <xdr:ext cx="9525" cy="9525"/>
    <xdr:pic>
      <xdr:nvPicPr>
        <xdr:cNvPr id="1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01425" y="44767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14</xdr:col>
      <xdr:colOff>0</xdr:colOff>
      <xdr:row>16</xdr:row>
      <xdr:rowOff>0</xdr:rowOff>
    </xdr:from>
    <xdr:ext cx="9525" cy="9525"/>
    <xdr:pic>
      <xdr:nvPicPr>
        <xdr:cNvPr id="2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01425" y="44767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14</xdr:col>
      <xdr:colOff>0</xdr:colOff>
      <xdr:row>16</xdr:row>
      <xdr:rowOff>0</xdr:rowOff>
    </xdr:from>
    <xdr:ext cx="9525" cy="9525"/>
    <xdr:pic>
      <xdr:nvPicPr>
        <xdr:cNvPr id="2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01425" y="44767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14</xdr:col>
      <xdr:colOff>0</xdr:colOff>
      <xdr:row>22</xdr:row>
      <xdr:rowOff>0</xdr:rowOff>
    </xdr:from>
    <xdr:ext cx="9525" cy="9525"/>
    <xdr:pic>
      <xdr:nvPicPr>
        <xdr:cNvPr id="2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01425" y="60769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14</xdr:col>
      <xdr:colOff>0</xdr:colOff>
      <xdr:row>22</xdr:row>
      <xdr:rowOff>0</xdr:rowOff>
    </xdr:from>
    <xdr:ext cx="9525" cy="9525"/>
    <xdr:pic>
      <xdr:nvPicPr>
        <xdr:cNvPr id="2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01425" y="60769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14</xdr:col>
      <xdr:colOff>0</xdr:colOff>
      <xdr:row>23</xdr:row>
      <xdr:rowOff>0</xdr:rowOff>
    </xdr:from>
    <xdr:ext cx="9525" cy="9525"/>
    <xdr:pic>
      <xdr:nvPicPr>
        <xdr:cNvPr id="2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01425" y="63436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14</xdr:col>
      <xdr:colOff>0</xdr:colOff>
      <xdr:row>23</xdr:row>
      <xdr:rowOff>0</xdr:rowOff>
    </xdr:from>
    <xdr:ext cx="9525" cy="9525"/>
    <xdr:pic>
      <xdr:nvPicPr>
        <xdr:cNvPr id="2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01425" y="63436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14</xdr:col>
      <xdr:colOff>0</xdr:colOff>
      <xdr:row>24</xdr:row>
      <xdr:rowOff>0</xdr:rowOff>
    </xdr:from>
    <xdr:ext cx="9525" cy="9525"/>
    <xdr:pic>
      <xdr:nvPicPr>
        <xdr:cNvPr id="2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01425" y="66103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14</xdr:col>
      <xdr:colOff>0</xdr:colOff>
      <xdr:row>24</xdr:row>
      <xdr:rowOff>0</xdr:rowOff>
    </xdr:from>
    <xdr:ext cx="9525" cy="9525"/>
    <xdr:pic>
      <xdr:nvPicPr>
        <xdr:cNvPr id="2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01425" y="66103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14</xdr:col>
      <xdr:colOff>0</xdr:colOff>
      <xdr:row>24</xdr:row>
      <xdr:rowOff>0</xdr:rowOff>
    </xdr:from>
    <xdr:ext cx="9525" cy="9525"/>
    <xdr:pic>
      <xdr:nvPicPr>
        <xdr:cNvPr id="2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01425" y="66103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14</xdr:col>
      <xdr:colOff>0</xdr:colOff>
      <xdr:row>24</xdr:row>
      <xdr:rowOff>0</xdr:rowOff>
    </xdr:from>
    <xdr:ext cx="9525" cy="9525"/>
    <xdr:pic>
      <xdr:nvPicPr>
        <xdr:cNvPr id="2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01425" y="66103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14</xdr:col>
      <xdr:colOff>0</xdr:colOff>
      <xdr:row>22</xdr:row>
      <xdr:rowOff>0</xdr:rowOff>
    </xdr:from>
    <xdr:ext cx="9525" cy="9525"/>
    <xdr:pic>
      <xdr:nvPicPr>
        <xdr:cNvPr id="3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01425" y="60769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14</xdr:col>
      <xdr:colOff>0</xdr:colOff>
      <xdr:row>22</xdr:row>
      <xdr:rowOff>0</xdr:rowOff>
    </xdr:from>
    <xdr:ext cx="9525" cy="9525"/>
    <xdr:pic>
      <xdr:nvPicPr>
        <xdr:cNvPr id="3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01425" y="60769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14</xdr:col>
      <xdr:colOff>0</xdr:colOff>
      <xdr:row>23</xdr:row>
      <xdr:rowOff>0</xdr:rowOff>
    </xdr:from>
    <xdr:ext cx="9525" cy="9525"/>
    <xdr:pic>
      <xdr:nvPicPr>
        <xdr:cNvPr id="3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01425" y="63436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14</xdr:col>
      <xdr:colOff>0</xdr:colOff>
      <xdr:row>23</xdr:row>
      <xdr:rowOff>0</xdr:rowOff>
    </xdr:from>
    <xdr:ext cx="9525" cy="9525"/>
    <xdr:pic>
      <xdr:nvPicPr>
        <xdr:cNvPr id="3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01425" y="63436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14</xdr:col>
      <xdr:colOff>0</xdr:colOff>
      <xdr:row>20</xdr:row>
      <xdr:rowOff>0</xdr:rowOff>
    </xdr:from>
    <xdr:ext cx="9525" cy="9525"/>
    <xdr:pic>
      <xdr:nvPicPr>
        <xdr:cNvPr id="3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01425" y="55435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14</xdr:col>
      <xdr:colOff>0</xdr:colOff>
      <xdr:row>20</xdr:row>
      <xdr:rowOff>0</xdr:rowOff>
    </xdr:from>
    <xdr:ext cx="9525" cy="9525"/>
    <xdr:pic>
      <xdr:nvPicPr>
        <xdr:cNvPr id="3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01425" y="55435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14</xdr:col>
      <xdr:colOff>0</xdr:colOff>
      <xdr:row>20</xdr:row>
      <xdr:rowOff>0</xdr:rowOff>
    </xdr:from>
    <xdr:ext cx="9525" cy="9525"/>
    <xdr:pic>
      <xdr:nvPicPr>
        <xdr:cNvPr id="3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01425" y="55435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14</xdr:col>
      <xdr:colOff>0</xdr:colOff>
      <xdr:row>20</xdr:row>
      <xdr:rowOff>0</xdr:rowOff>
    </xdr:from>
    <xdr:ext cx="9525" cy="9525"/>
    <xdr:pic>
      <xdr:nvPicPr>
        <xdr:cNvPr id="3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01425" y="55435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14</xdr:col>
      <xdr:colOff>0</xdr:colOff>
      <xdr:row>24</xdr:row>
      <xdr:rowOff>0</xdr:rowOff>
    </xdr:from>
    <xdr:ext cx="9525" cy="9525"/>
    <xdr:pic>
      <xdr:nvPicPr>
        <xdr:cNvPr id="3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01425" y="66103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14</xdr:col>
      <xdr:colOff>0</xdr:colOff>
      <xdr:row>24</xdr:row>
      <xdr:rowOff>0</xdr:rowOff>
    </xdr:from>
    <xdr:ext cx="9525" cy="9525"/>
    <xdr:pic>
      <xdr:nvPicPr>
        <xdr:cNvPr id="3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01425" y="66103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14</xdr:col>
      <xdr:colOff>0</xdr:colOff>
      <xdr:row>24</xdr:row>
      <xdr:rowOff>0</xdr:rowOff>
    </xdr:from>
    <xdr:ext cx="9525" cy="9525"/>
    <xdr:pic>
      <xdr:nvPicPr>
        <xdr:cNvPr id="4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01425" y="66103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14</xdr:col>
      <xdr:colOff>0</xdr:colOff>
      <xdr:row>24</xdr:row>
      <xdr:rowOff>0</xdr:rowOff>
    </xdr:from>
    <xdr:ext cx="9525" cy="9525"/>
    <xdr:pic>
      <xdr:nvPicPr>
        <xdr:cNvPr id="4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01425" y="66103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14</xdr:col>
      <xdr:colOff>0</xdr:colOff>
      <xdr:row>27</xdr:row>
      <xdr:rowOff>0</xdr:rowOff>
    </xdr:from>
    <xdr:ext cx="9525" cy="9525"/>
    <xdr:pic>
      <xdr:nvPicPr>
        <xdr:cNvPr id="4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01425" y="7410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14</xdr:col>
      <xdr:colOff>0</xdr:colOff>
      <xdr:row>27</xdr:row>
      <xdr:rowOff>0</xdr:rowOff>
    </xdr:from>
    <xdr:ext cx="9525" cy="9525"/>
    <xdr:pic>
      <xdr:nvPicPr>
        <xdr:cNvPr id="4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01425" y="7410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14</xdr:col>
      <xdr:colOff>0</xdr:colOff>
      <xdr:row>27</xdr:row>
      <xdr:rowOff>0</xdr:rowOff>
    </xdr:from>
    <xdr:ext cx="9525" cy="9525"/>
    <xdr:pic>
      <xdr:nvPicPr>
        <xdr:cNvPr id="4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01425" y="7410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14</xdr:col>
      <xdr:colOff>0</xdr:colOff>
      <xdr:row>27</xdr:row>
      <xdr:rowOff>0</xdr:rowOff>
    </xdr:from>
    <xdr:ext cx="9525" cy="9525"/>
    <xdr:pic>
      <xdr:nvPicPr>
        <xdr:cNvPr id="4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01425" y="7410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14</xdr:col>
      <xdr:colOff>0</xdr:colOff>
      <xdr:row>27</xdr:row>
      <xdr:rowOff>0</xdr:rowOff>
    </xdr:from>
    <xdr:ext cx="9525" cy="9525"/>
    <xdr:pic>
      <xdr:nvPicPr>
        <xdr:cNvPr id="4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01425" y="7410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14</xdr:col>
      <xdr:colOff>0</xdr:colOff>
      <xdr:row>27</xdr:row>
      <xdr:rowOff>0</xdr:rowOff>
    </xdr:from>
    <xdr:ext cx="9525" cy="9525"/>
    <xdr:pic>
      <xdr:nvPicPr>
        <xdr:cNvPr id="4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01425" y="7410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14</xdr:col>
      <xdr:colOff>0</xdr:colOff>
      <xdr:row>27</xdr:row>
      <xdr:rowOff>0</xdr:rowOff>
    </xdr:from>
    <xdr:ext cx="9525" cy="9525"/>
    <xdr:pic>
      <xdr:nvPicPr>
        <xdr:cNvPr id="4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01425" y="7410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14</xdr:col>
      <xdr:colOff>0</xdr:colOff>
      <xdr:row>27</xdr:row>
      <xdr:rowOff>0</xdr:rowOff>
    </xdr:from>
    <xdr:ext cx="9525" cy="9525"/>
    <xdr:pic>
      <xdr:nvPicPr>
        <xdr:cNvPr id="4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01425" y="7410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14</xdr:col>
      <xdr:colOff>0</xdr:colOff>
      <xdr:row>8</xdr:row>
      <xdr:rowOff>0</xdr:rowOff>
    </xdr:from>
    <xdr:ext cx="9525" cy="9525"/>
    <xdr:pic>
      <xdr:nvPicPr>
        <xdr:cNvPr id="5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01425" y="2343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14</xdr:col>
      <xdr:colOff>0</xdr:colOff>
      <xdr:row>8</xdr:row>
      <xdr:rowOff>0</xdr:rowOff>
    </xdr:from>
    <xdr:ext cx="9525" cy="9525"/>
    <xdr:pic>
      <xdr:nvPicPr>
        <xdr:cNvPr id="5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01425" y="2343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14</xdr:col>
      <xdr:colOff>0</xdr:colOff>
      <xdr:row>8</xdr:row>
      <xdr:rowOff>0</xdr:rowOff>
    </xdr:from>
    <xdr:ext cx="9525" cy="9525"/>
    <xdr:pic>
      <xdr:nvPicPr>
        <xdr:cNvPr id="5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01425" y="2343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14</xdr:col>
      <xdr:colOff>0</xdr:colOff>
      <xdr:row>8</xdr:row>
      <xdr:rowOff>0</xdr:rowOff>
    </xdr:from>
    <xdr:ext cx="9525" cy="9525"/>
    <xdr:pic>
      <xdr:nvPicPr>
        <xdr:cNvPr id="5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01425" y="2343150"/>
          <a:ext cx="9525" cy="9525"/>
        </a:xfrm>
        <a:prstGeom prst="rect">
          <a:avLst/>
        </a:prstGeom>
        <a:noFill/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1"/>
  <sheetViews>
    <sheetView tabSelected="1" workbookViewId="0">
      <selection activeCell="A3" sqref="A3:V3"/>
    </sheetView>
  </sheetViews>
  <sheetFormatPr baseColWidth="10" defaultRowHeight="15" x14ac:dyDescent="0.25"/>
  <cols>
    <col min="1" max="1" width="7.7109375" customWidth="1"/>
    <col min="2" max="2" width="7.5703125" customWidth="1"/>
    <col min="3" max="3" width="17" customWidth="1"/>
    <col min="4" max="4" width="27.5703125" customWidth="1"/>
    <col min="6" max="6" width="17.28515625" customWidth="1"/>
    <col min="7" max="7" width="18.42578125" customWidth="1"/>
    <col min="8" max="8" width="18.85546875" customWidth="1"/>
  </cols>
  <sheetData>
    <row r="1" spans="1:22" x14ac:dyDescent="0.25">
      <c r="A1" s="1"/>
      <c r="B1" s="1"/>
      <c r="C1" s="1"/>
      <c r="D1" s="2"/>
      <c r="E1" s="2"/>
      <c r="F1" s="2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ht="43.5" customHeight="1" x14ac:dyDescent="0.25">
      <c r="A2" s="3" t="s">
        <v>83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</row>
    <row r="3" spans="1:22" ht="15.75" x14ac:dyDescent="0.2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</row>
    <row r="4" spans="1:22" x14ac:dyDescent="0.25">
      <c r="A4" s="6" t="s">
        <v>84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</row>
    <row r="5" spans="1:22" ht="15" customHeight="1" x14ac:dyDescent="0.25">
      <c r="A5" s="7" t="s">
        <v>0</v>
      </c>
      <c r="B5" s="7" t="s">
        <v>1</v>
      </c>
      <c r="C5" s="7" t="s">
        <v>2</v>
      </c>
      <c r="D5" s="7" t="s">
        <v>3</v>
      </c>
      <c r="E5" s="7" t="s">
        <v>4</v>
      </c>
      <c r="F5" s="7" t="s">
        <v>5</v>
      </c>
      <c r="G5" s="7"/>
      <c r="H5" s="7" t="s">
        <v>6</v>
      </c>
      <c r="I5" s="9" t="s">
        <v>8</v>
      </c>
      <c r="J5" s="10"/>
      <c r="K5" s="10"/>
      <c r="L5" s="11"/>
      <c r="M5" s="12" t="s">
        <v>9</v>
      </c>
      <c r="N5" s="9" t="s">
        <v>10</v>
      </c>
      <c r="O5" s="13"/>
      <c r="P5" s="13"/>
      <c r="Q5" s="13"/>
      <c r="R5" s="13"/>
      <c r="S5" s="13"/>
      <c r="T5" s="14"/>
      <c r="U5" s="7" t="s">
        <v>11</v>
      </c>
      <c r="V5" s="15" t="s">
        <v>12</v>
      </c>
    </row>
    <row r="6" spans="1:22" x14ac:dyDescent="0.25">
      <c r="A6" s="7"/>
      <c r="B6" s="7"/>
      <c r="C6" s="7"/>
      <c r="D6" s="7"/>
      <c r="E6" s="7"/>
      <c r="F6" s="7"/>
      <c r="G6" s="7"/>
      <c r="H6" s="7"/>
      <c r="I6" s="16" t="s">
        <v>13</v>
      </c>
      <c r="J6" s="16" t="s">
        <v>14</v>
      </c>
      <c r="K6" s="17" t="s">
        <v>15</v>
      </c>
      <c r="L6" s="18" t="s">
        <v>16</v>
      </c>
      <c r="M6" s="19"/>
      <c r="N6" s="16">
        <v>118</v>
      </c>
      <c r="O6" s="16">
        <v>202</v>
      </c>
      <c r="P6" s="16">
        <v>201</v>
      </c>
      <c r="Q6" s="18">
        <v>203</v>
      </c>
      <c r="R6" s="18">
        <v>211</v>
      </c>
      <c r="S6" s="18">
        <v>102</v>
      </c>
      <c r="T6" s="18">
        <v>120</v>
      </c>
      <c r="U6" s="7"/>
      <c r="V6" s="15"/>
    </row>
    <row r="7" spans="1:22" x14ac:dyDescent="0.25">
      <c r="A7" s="7"/>
      <c r="B7" s="7"/>
      <c r="C7" s="7"/>
      <c r="D7" s="7"/>
      <c r="E7" s="7"/>
      <c r="F7" s="7"/>
      <c r="G7" s="7"/>
      <c r="H7" s="7"/>
      <c r="I7" s="7" t="s">
        <v>17</v>
      </c>
      <c r="J7" s="7" t="s">
        <v>18</v>
      </c>
      <c r="K7" s="7" t="s">
        <v>19</v>
      </c>
      <c r="L7" s="20" t="s">
        <v>20</v>
      </c>
      <c r="M7" s="19"/>
      <c r="N7" s="7" t="s">
        <v>21</v>
      </c>
      <c r="O7" s="7" t="s">
        <v>22</v>
      </c>
      <c r="P7" s="7" t="s">
        <v>7</v>
      </c>
      <c r="Q7" s="20" t="s">
        <v>23</v>
      </c>
      <c r="R7" s="21" t="s">
        <v>24</v>
      </c>
      <c r="S7" s="22" t="s">
        <v>25</v>
      </c>
      <c r="T7" s="22" t="s">
        <v>26</v>
      </c>
      <c r="U7" s="7"/>
      <c r="V7" s="15"/>
    </row>
    <row r="8" spans="1:22" x14ac:dyDescent="0.25">
      <c r="A8" s="7"/>
      <c r="B8" s="7"/>
      <c r="C8" s="7"/>
      <c r="D8" s="7"/>
      <c r="E8" s="7"/>
      <c r="F8" s="7"/>
      <c r="G8" s="7"/>
      <c r="H8" s="7"/>
      <c r="I8" s="23"/>
      <c r="J8" s="23"/>
      <c r="K8" s="23">
        <v>27</v>
      </c>
      <c r="L8" s="24"/>
      <c r="M8" s="25"/>
      <c r="N8" s="23" t="s">
        <v>27</v>
      </c>
      <c r="O8" s="23">
        <v>26</v>
      </c>
      <c r="P8" s="23">
        <v>27</v>
      </c>
      <c r="Q8" s="24"/>
      <c r="R8" s="26" t="s">
        <v>28</v>
      </c>
      <c r="S8" s="27"/>
      <c r="T8" s="27"/>
      <c r="U8" s="7"/>
      <c r="V8" s="28"/>
    </row>
    <row r="9" spans="1:22" x14ac:dyDescent="0.25">
      <c r="A9" s="29">
        <v>1</v>
      </c>
      <c r="B9" s="29" t="s">
        <v>29</v>
      </c>
      <c r="C9" s="30" t="s">
        <v>30</v>
      </c>
      <c r="D9" s="30" t="s">
        <v>30</v>
      </c>
      <c r="E9" s="29">
        <v>55272</v>
      </c>
      <c r="F9" s="31" t="s">
        <v>31</v>
      </c>
      <c r="G9" s="31"/>
      <c r="H9" s="32">
        <v>37</v>
      </c>
      <c r="I9" s="34">
        <f>17500</f>
        <v>17500</v>
      </c>
      <c r="J9" s="35">
        <v>375</v>
      </c>
      <c r="K9" s="34">
        <v>250</v>
      </c>
      <c r="L9" s="34">
        <v>12000</v>
      </c>
      <c r="M9" s="36">
        <f>SUM(I9:L9)</f>
        <v>30125</v>
      </c>
      <c r="N9" s="34">
        <f>ROUND(SUM(I9:J9)*15%,2)</f>
        <v>2681.25</v>
      </c>
      <c r="O9" s="37">
        <f t="shared" ref="O9" si="0">ROUND(SUM(I9+J9)*1.344%,2)</f>
        <v>240.24</v>
      </c>
      <c r="P9" s="38">
        <f t="shared" ref="P9" si="1">ROUND(SUM(I9+J9)*3%,2)</f>
        <v>536.25</v>
      </c>
      <c r="Q9" s="39">
        <v>545.38</v>
      </c>
      <c r="R9" s="40">
        <v>3575</v>
      </c>
      <c r="S9" s="40"/>
      <c r="T9" s="40"/>
      <c r="U9" s="41">
        <f>SUM(N9:S9)</f>
        <v>7578.12</v>
      </c>
      <c r="V9" s="42">
        <f>+M9-U9</f>
        <v>22546.880000000001</v>
      </c>
    </row>
    <row r="10" spans="1:22" x14ac:dyDescent="0.25">
      <c r="A10" s="1"/>
      <c r="B10" s="43"/>
      <c r="C10" s="43"/>
      <c r="D10" s="43"/>
      <c r="E10" s="43"/>
      <c r="F10" s="43"/>
      <c r="G10" s="43"/>
      <c r="H10" s="74" t="s">
        <v>32</v>
      </c>
      <c r="I10" s="44">
        <f t="shared" ref="I10:U10" si="2">SUM(I9)</f>
        <v>17500</v>
      </c>
      <c r="J10" s="44">
        <f t="shared" si="2"/>
        <v>375</v>
      </c>
      <c r="K10" s="44">
        <f t="shared" si="2"/>
        <v>250</v>
      </c>
      <c r="L10" s="44">
        <f t="shared" si="2"/>
        <v>12000</v>
      </c>
      <c r="M10" s="45">
        <f t="shared" si="2"/>
        <v>30125</v>
      </c>
      <c r="N10" s="44">
        <f t="shared" si="2"/>
        <v>2681.25</v>
      </c>
      <c r="O10" s="44">
        <f t="shared" si="2"/>
        <v>240.24</v>
      </c>
      <c r="P10" s="44">
        <f t="shared" si="2"/>
        <v>536.25</v>
      </c>
      <c r="Q10" s="44">
        <f t="shared" si="2"/>
        <v>545.38</v>
      </c>
      <c r="R10" s="44">
        <f>SUM(R9)</f>
        <v>3575</v>
      </c>
      <c r="S10" s="44">
        <f t="shared" si="2"/>
        <v>0</v>
      </c>
      <c r="T10" s="44">
        <f t="shared" si="2"/>
        <v>0</v>
      </c>
      <c r="U10" s="46">
        <f t="shared" si="2"/>
        <v>7578.12</v>
      </c>
      <c r="V10" s="47">
        <f>SUM(V9)</f>
        <v>22546.880000000001</v>
      </c>
    </row>
    <row r="11" spans="1:22" x14ac:dyDescent="0.25">
      <c r="A11" s="48"/>
      <c r="B11" s="48"/>
      <c r="C11" s="48"/>
      <c r="D11" s="48"/>
      <c r="E11" s="48"/>
      <c r="F11" s="48"/>
      <c r="G11" s="48"/>
      <c r="H11" s="48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</row>
    <row r="12" spans="1:22" x14ac:dyDescent="0.25">
      <c r="A12" s="6" t="s">
        <v>33</v>
      </c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</row>
    <row r="13" spans="1:22" ht="15" customHeight="1" x14ac:dyDescent="0.25">
      <c r="A13" s="50" t="s">
        <v>0</v>
      </c>
      <c r="B13" s="50" t="s">
        <v>1</v>
      </c>
      <c r="C13" s="50" t="s">
        <v>2</v>
      </c>
      <c r="D13" s="50" t="s">
        <v>3</v>
      </c>
      <c r="E13" s="50" t="s">
        <v>4</v>
      </c>
      <c r="F13" s="7" t="s">
        <v>5</v>
      </c>
      <c r="G13" s="7"/>
      <c r="H13" s="50" t="s">
        <v>34</v>
      </c>
      <c r="I13" s="9" t="s">
        <v>8</v>
      </c>
      <c r="J13" s="10"/>
      <c r="K13" s="10"/>
      <c r="L13" s="11"/>
      <c r="M13" s="12" t="s">
        <v>35</v>
      </c>
      <c r="N13" s="9" t="s">
        <v>10</v>
      </c>
      <c r="O13" s="13"/>
      <c r="P13" s="13"/>
      <c r="Q13" s="13"/>
      <c r="R13" s="13"/>
      <c r="S13" s="13"/>
      <c r="T13" s="14"/>
      <c r="U13" s="50" t="s">
        <v>11</v>
      </c>
      <c r="V13" s="28" t="s">
        <v>12</v>
      </c>
    </row>
    <row r="14" spans="1:22" x14ac:dyDescent="0.25">
      <c r="A14" s="51"/>
      <c r="B14" s="51"/>
      <c r="C14" s="51"/>
      <c r="D14" s="51"/>
      <c r="E14" s="51"/>
      <c r="F14" s="7"/>
      <c r="G14" s="7"/>
      <c r="H14" s="51"/>
      <c r="I14" s="16" t="s">
        <v>36</v>
      </c>
      <c r="J14" s="16" t="s">
        <v>37</v>
      </c>
      <c r="K14" s="17" t="s">
        <v>38</v>
      </c>
      <c r="L14" s="18" t="s">
        <v>16</v>
      </c>
      <c r="M14" s="19"/>
      <c r="N14" s="16">
        <v>118</v>
      </c>
      <c r="O14" s="16">
        <v>202</v>
      </c>
      <c r="P14" s="16">
        <v>201</v>
      </c>
      <c r="Q14" s="18">
        <v>203</v>
      </c>
      <c r="R14" s="18">
        <v>211</v>
      </c>
      <c r="S14" s="18">
        <v>102</v>
      </c>
      <c r="T14" s="18">
        <v>120</v>
      </c>
      <c r="U14" s="51"/>
      <c r="V14" s="52"/>
    </row>
    <row r="15" spans="1:22" ht="22.5" x14ac:dyDescent="0.25">
      <c r="A15" s="51"/>
      <c r="B15" s="51"/>
      <c r="C15" s="51"/>
      <c r="D15" s="51"/>
      <c r="E15" s="51"/>
      <c r="F15" s="7"/>
      <c r="G15" s="7"/>
      <c r="H15" s="51"/>
      <c r="I15" s="50" t="s">
        <v>17</v>
      </c>
      <c r="J15" s="50" t="s">
        <v>18</v>
      </c>
      <c r="K15" s="8" t="s">
        <v>19</v>
      </c>
      <c r="L15" s="50" t="s">
        <v>20</v>
      </c>
      <c r="M15" s="19"/>
      <c r="N15" s="50" t="s">
        <v>21</v>
      </c>
      <c r="O15" s="50" t="s">
        <v>22</v>
      </c>
      <c r="P15" s="50" t="s">
        <v>7</v>
      </c>
      <c r="Q15" s="50" t="s">
        <v>23</v>
      </c>
      <c r="R15" s="21" t="s">
        <v>24</v>
      </c>
      <c r="S15" s="22" t="s">
        <v>25</v>
      </c>
      <c r="T15" s="22" t="s">
        <v>26</v>
      </c>
      <c r="U15" s="51"/>
      <c r="V15" s="52"/>
    </row>
    <row r="16" spans="1:22" x14ac:dyDescent="0.25">
      <c r="A16" s="53"/>
      <c r="B16" s="53"/>
      <c r="C16" s="53"/>
      <c r="D16" s="53"/>
      <c r="E16" s="53"/>
      <c r="F16" s="7"/>
      <c r="G16" s="7"/>
      <c r="H16" s="53"/>
      <c r="I16" s="53"/>
      <c r="J16" s="53"/>
      <c r="K16" s="54">
        <v>27</v>
      </c>
      <c r="L16" s="53"/>
      <c r="M16" s="25"/>
      <c r="N16" s="53" t="s">
        <v>27</v>
      </c>
      <c r="O16" s="53">
        <v>26</v>
      </c>
      <c r="P16" s="53"/>
      <c r="Q16" s="53"/>
      <c r="R16" s="26" t="s">
        <v>28</v>
      </c>
      <c r="S16" s="27"/>
      <c r="T16" s="27"/>
      <c r="U16" s="53"/>
      <c r="V16" s="55"/>
    </row>
    <row r="17" spans="1:22" x14ac:dyDescent="0.25">
      <c r="A17" s="29">
        <v>1</v>
      </c>
      <c r="B17" s="29" t="s">
        <v>39</v>
      </c>
      <c r="C17" s="30" t="s">
        <v>40</v>
      </c>
      <c r="D17" s="30" t="s">
        <v>41</v>
      </c>
      <c r="E17" s="56">
        <v>308379</v>
      </c>
      <c r="F17" s="57" t="s">
        <v>42</v>
      </c>
      <c r="G17" s="58"/>
      <c r="H17" s="33" t="s">
        <v>43</v>
      </c>
      <c r="I17" s="59">
        <v>10000</v>
      </c>
      <c r="J17" s="59">
        <v>375</v>
      </c>
      <c r="K17" s="59">
        <v>250</v>
      </c>
      <c r="L17" s="59">
        <v>0</v>
      </c>
      <c r="M17" s="60">
        <f>ROUND(SUM(I17:L17),2)</f>
        <v>10625</v>
      </c>
      <c r="N17" s="38">
        <f t="shared" ref="N17:N26" si="3">ROUND(SUM(I17:J17)*15%,2)</f>
        <v>1556.25</v>
      </c>
      <c r="O17" s="37">
        <f>ROUND(SUM(I17+J17)*1.344%,2)</f>
        <v>139.44</v>
      </c>
      <c r="P17" s="38">
        <f>ROUND(SUM(I17+J17)*3%,2)</f>
        <v>311.25</v>
      </c>
      <c r="Q17" s="61">
        <v>237.88</v>
      </c>
      <c r="R17" s="62"/>
      <c r="S17" s="62"/>
      <c r="T17" s="62"/>
      <c r="U17" s="41">
        <f t="shared" ref="U17:U28" si="4">SUM(N17:T17)</f>
        <v>2244.8200000000002</v>
      </c>
      <c r="V17" s="63">
        <f t="shared" ref="V17:V28" si="5">+M17-U17</f>
        <v>8380.18</v>
      </c>
    </row>
    <row r="18" spans="1:22" x14ac:dyDescent="0.25">
      <c r="A18" s="29">
        <v>2</v>
      </c>
      <c r="B18" s="29" t="s">
        <v>39</v>
      </c>
      <c r="C18" s="30" t="s">
        <v>44</v>
      </c>
      <c r="D18" s="30" t="s">
        <v>45</v>
      </c>
      <c r="E18" s="29">
        <v>351675</v>
      </c>
      <c r="F18" s="57" t="s">
        <v>46</v>
      </c>
      <c r="G18" s="58"/>
      <c r="H18" s="64" t="s">
        <v>47</v>
      </c>
      <c r="I18" s="59">
        <v>12000</v>
      </c>
      <c r="J18" s="59">
        <v>0</v>
      </c>
      <c r="K18" s="59">
        <v>250</v>
      </c>
      <c r="L18" s="59">
        <v>0</v>
      </c>
      <c r="M18" s="60">
        <f>ROUND(SUM(I18:L18),2)</f>
        <v>12250</v>
      </c>
      <c r="N18" s="38">
        <f t="shared" si="3"/>
        <v>1800</v>
      </c>
      <c r="O18" s="37">
        <f t="shared" ref="O18:O28" si="6">ROUND(SUM(I18+J18)*1.344%,2)</f>
        <v>161.28</v>
      </c>
      <c r="P18" s="38">
        <f>ROUND(SUM(I18+J18)*3%,2)</f>
        <v>360</v>
      </c>
      <c r="Q18" s="61">
        <v>304.5</v>
      </c>
      <c r="R18" s="62"/>
      <c r="S18" s="62">
        <v>3107.34</v>
      </c>
      <c r="T18" s="62"/>
      <c r="U18" s="41">
        <f t="shared" si="4"/>
        <v>5733.12</v>
      </c>
      <c r="V18" s="63">
        <f t="shared" si="5"/>
        <v>6516.88</v>
      </c>
    </row>
    <row r="19" spans="1:22" x14ac:dyDescent="0.25">
      <c r="A19" s="29">
        <v>3</v>
      </c>
      <c r="B19" s="29" t="s">
        <v>39</v>
      </c>
      <c r="C19" s="30" t="s">
        <v>48</v>
      </c>
      <c r="D19" s="30" t="s">
        <v>49</v>
      </c>
      <c r="E19" s="29">
        <v>351670</v>
      </c>
      <c r="F19" s="65" t="s">
        <v>50</v>
      </c>
      <c r="G19" s="66"/>
      <c r="H19" s="64" t="s">
        <v>51</v>
      </c>
      <c r="I19" s="59">
        <v>13500</v>
      </c>
      <c r="J19" s="59">
        <v>375</v>
      </c>
      <c r="K19" s="59">
        <v>250</v>
      </c>
      <c r="L19" s="59">
        <v>0</v>
      </c>
      <c r="M19" s="60">
        <f>ROUND(SUM(I19:L19),2)</f>
        <v>14125</v>
      </c>
      <c r="N19" s="38">
        <f t="shared" si="3"/>
        <v>2081.25</v>
      </c>
      <c r="O19" s="37">
        <f t="shared" si="6"/>
        <v>186.48</v>
      </c>
      <c r="P19" s="38">
        <f>ROUND(SUM(I19+J19)*3%,2)</f>
        <v>416.25</v>
      </c>
      <c r="Q19" s="61">
        <v>381.38</v>
      </c>
      <c r="R19" s="62"/>
      <c r="S19" s="62"/>
      <c r="T19" s="62"/>
      <c r="U19" s="41">
        <f t="shared" si="4"/>
        <v>3065.36</v>
      </c>
      <c r="V19" s="63">
        <f t="shared" si="5"/>
        <v>11059.64</v>
      </c>
    </row>
    <row r="20" spans="1:22" ht="18.75" customHeight="1" x14ac:dyDescent="0.25">
      <c r="A20" s="29">
        <v>4</v>
      </c>
      <c r="B20" s="29" t="s">
        <v>39</v>
      </c>
      <c r="C20" s="30" t="s">
        <v>44</v>
      </c>
      <c r="D20" s="67" t="s">
        <v>52</v>
      </c>
      <c r="E20" s="29">
        <v>401225</v>
      </c>
      <c r="F20" s="76" t="s">
        <v>82</v>
      </c>
      <c r="G20" s="77"/>
      <c r="H20" s="64" t="s">
        <v>53</v>
      </c>
      <c r="I20" s="59">
        <v>12000</v>
      </c>
      <c r="J20" s="59">
        <v>375</v>
      </c>
      <c r="K20" s="59">
        <v>250</v>
      </c>
      <c r="L20" s="59">
        <v>0</v>
      </c>
      <c r="M20" s="60">
        <f t="shared" ref="M20:M24" si="7">ROUND(SUM(I20:L20),2)</f>
        <v>12625</v>
      </c>
      <c r="N20" s="38">
        <f t="shared" si="3"/>
        <v>1856.25</v>
      </c>
      <c r="O20" s="37">
        <f t="shared" si="6"/>
        <v>166.32</v>
      </c>
      <c r="P20" s="38">
        <f t="shared" ref="P20:P22" si="8">ROUND(SUM(I20+J20)*3%,2)</f>
        <v>371.25</v>
      </c>
      <c r="Q20" s="61">
        <v>319.88</v>
      </c>
      <c r="R20" s="62"/>
      <c r="S20" s="62"/>
      <c r="T20" s="62"/>
      <c r="U20" s="41">
        <f t="shared" si="4"/>
        <v>2713.7</v>
      </c>
      <c r="V20" s="63">
        <f t="shared" si="5"/>
        <v>9911.2999999999993</v>
      </c>
    </row>
    <row r="21" spans="1:22" x14ac:dyDescent="0.25">
      <c r="A21" s="29">
        <v>5</v>
      </c>
      <c r="B21" s="29" t="s">
        <v>39</v>
      </c>
      <c r="C21" s="30" t="s">
        <v>44</v>
      </c>
      <c r="D21" s="30" t="s">
        <v>54</v>
      </c>
      <c r="E21" s="29">
        <v>352692</v>
      </c>
      <c r="F21" s="65" t="s">
        <v>55</v>
      </c>
      <c r="G21" s="66"/>
      <c r="H21" s="64" t="s">
        <v>56</v>
      </c>
      <c r="I21" s="59">
        <v>12000</v>
      </c>
      <c r="J21" s="59">
        <v>375</v>
      </c>
      <c r="K21" s="59">
        <v>250</v>
      </c>
      <c r="L21" s="59">
        <v>0</v>
      </c>
      <c r="M21" s="60">
        <f t="shared" si="7"/>
        <v>12625</v>
      </c>
      <c r="N21" s="38">
        <f t="shared" si="3"/>
        <v>1856.25</v>
      </c>
      <c r="O21" s="37">
        <f t="shared" si="6"/>
        <v>166.32</v>
      </c>
      <c r="P21" s="38">
        <f t="shared" si="8"/>
        <v>371.25</v>
      </c>
      <c r="Q21" s="61">
        <v>261.13</v>
      </c>
      <c r="R21" s="62"/>
      <c r="S21" s="62"/>
      <c r="T21" s="62"/>
      <c r="U21" s="41">
        <f t="shared" si="4"/>
        <v>2654.95</v>
      </c>
      <c r="V21" s="63">
        <f t="shared" si="5"/>
        <v>9970.0499999999993</v>
      </c>
    </row>
    <row r="22" spans="1:22" x14ac:dyDescent="0.25">
      <c r="A22" s="29">
        <v>6</v>
      </c>
      <c r="B22" s="29" t="s">
        <v>39</v>
      </c>
      <c r="C22" s="30" t="s">
        <v>44</v>
      </c>
      <c r="D22" s="67" t="s">
        <v>57</v>
      </c>
      <c r="E22" s="56">
        <v>351673</v>
      </c>
      <c r="F22" s="65" t="s">
        <v>58</v>
      </c>
      <c r="G22" s="66"/>
      <c r="H22" s="64" t="s">
        <v>59</v>
      </c>
      <c r="I22" s="59">
        <v>12000</v>
      </c>
      <c r="J22" s="59">
        <v>375</v>
      </c>
      <c r="K22" s="59">
        <v>250</v>
      </c>
      <c r="L22" s="59">
        <v>0</v>
      </c>
      <c r="M22" s="60">
        <f t="shared" si="7"/>
        <v>12625</v>
      </c>
      <c r="N22" s="38">
        <f t="shared" si="3"/>
        <v>1856.25</v>
      </c>
      <c r="O22" s="37">
        <f t="shared" si="6"/>
        <v>166.32</v>
      </c>
      <c r="P22" s="38">
        <f t="shared" si="8"/>
        <v>371.25</v>
      </c>
      <c r="Q22" s="61">
        <v>319.88</v>
      </c>
      <c r="R22" s="62"/>
      <c r="S22" s="62"/>
      <c r="T22" s="62"/>
      <c r="U22" s="41">
        <f t="shared" si="4"/>
        <v>2713.7</v>
      </c>
      <c r="V22" s="63">
        <f t="shared" si="5"/>
        <v>9911.2999999999993</v>
      </c>
    </row>
    <row r="23" spans="1:22" x14ac:dyDescent="0.25">
      <c r="A23" s="29">
        <v>7</v>
      </c>
      <c r="B23" s="29" t="s">
        <v>39</v>
      </c>
      <c r="C23" s="30" t="s">
        <v>44</v>
      </c>
      <c r="D23" s="30" t="s">
        <v>60</v>
      </c>
      <c r="E23" s="29">
        <v>351672</v>
      </c>
      <c r="F23" s="57" t="s">
        <v>61</v>
      </c>
      <c r="G23" s="58"/>
      <c r="H23" s="33" t="s">
        <v>62</v>
      </c>
      <c r="I23" s="59">
        <v>12000</v>
      </c>
      <c r="J23" s="59">
        <v>0</v>
      </c>
      <c r="K23" s="59">
        <v>250</v>
      </c>
      <c r="L23" s="59">
        <v>0</v>
      </c>
      <c r="M23" s="60">
        <f t="shared" si="7"/>
        <v>12250</v>
      </c>
      <c r="N23" s="38">
        <f t="shared" si="3"/>
        <v>1800</v>
      </c>
      <c r="O23" s="37">
        <f t="shared" si="6"/>
        <v>161.28</v>
      </c>
      <c r="P23" s="38">
        <f t="shared" ref="P23:P28" si="9">ROUND(SUM(I23+J23)*3%,2)</f>
        <v>360</v>
      </c>
      <c r="Q23" s="61">
        <v>265.02</v>
      </c>
      <c r="R23" s="62"/>
      <c r="S23" s="62"/>
      <c r="T23" s="62"/>
      <c r="U23" s="41">
        <f t="shared" si="4"/>
        <v>2586.2999999999997</v>
      </c>
      <c r="V23" s="63">
        <f t="shared" si="5"/>
        <v>9663.7000000000007</v>
      </c>
    </row>
    <row r="24" spans="1:22" x14ac:dyDescent="0.25">
      <c r="A24" s="29">
        <v>8</v>
      </c>
      <c r="B24" s="29" t="s">
        <v>39</v>
      </c>
      <c r="C24" s="30" t="s">
        <v>63</v>
      </c>
      <c r="D24" s="30" t="s">
        <v>64</v>
      </c>
      <c r="E24" s="29">
        <v>351674</v>
      </c>
      <c r="F24" s="57" t="s">
        <v>65</v>
      </c>
      <c r="G24" s="58"/>
      <c r="H24" s="33" t="s">
        <v>66</v>
      </c>
      <c r="I24" s="59">
        <v>11300</v>
      </c>
      <c r="J24" s="59">
        <v>0</v>
      </c>
      <c r="K24" s="59">
        <v>250</v>
      </c>
      <c r="L24" s="59">
        <v>0</v>
      </c>
      <c r="M24" s="60">
        <f t="shared" si="7"/>
        <v>11550</v>
      </c>
      <c r="N24" s="38">
        <f t="shared" si="3"/>
        <v>1695</v>
      </c>
      <c r="O24" s="37">
        <f t="shared" si="6"/>
        <v>151.87</v>
      </c>
      <c r="P24" s="38">
        <f t="shared" si="9"/>
        <v>339</v>
      </c>
      <c r="Q24" s="61">
        <v>275.8</v>
      </c>
      <c r="R24" s="62"/>
      <c r="S24" s="62"/>
      <c r="T24" s="62"/>
      <c r="U24" s="41">
        <f t="shared" si="4"/>
        <v>2461.67</v>
      </c>
      <c r="V24" s="63">
        <f t="shared" si="5"/>
        <v>9088.33</v>
      </c>
    </row>
    <row r="25" spans="1:22" x14ac:dyDescent="0.25">
      <c r="A25" s="29">
        <v>9</v>
      </c>
      <c r="B25" s="29" t="s">
        <v>39</v>
      </c>
      <c r="C25" s="30" t="s">
        <v>44</v>
      </c>
      <c r="D25" s="30" t="s">
        <v>67</v>
      </c>
      <c r="E25" s="29">
        <v>352693</v>
      </c>
      <c r="F25" s="57" t="s">
        <v>68</v>
      </c>
      <c r="G25" s="58"/>
      <c r="H25" s="33" t="s">
        <v>69</v>
      </c>
      <c r="I25" s="59">
        <v>12000</v>
      </c>
      <c r="J25" s="59">
        <v>375</v>
      </c>
      <c r="K25" s="59">
        <v>250</v>
      </c>
      <c r="L25" s="59">
        <v>0</v>
      </c>
      <c r="M25" s="60">
        <f t="shared" ref="M25:M28" si="10">ROUND(SUM(I25:L25),2)</f>
        <v>12625</v>
      </c>
      <c r="N25" s="38">
        <f t="shared" si="3"/>
        <v>1856.25</v>
      </c>
      <c r="O25" s="37">
        <v>166.32</v>
      </c>
      <c r="P25" s="38">
        <v>371.25</v>
      </c>
      <c r="Q25" s="61">
        <v>89.51</v>
      </c>
      <c r="R25" s="62"/>
      <c r="S25" s="62"/>
      <c r="T25" s="62"/>
      <c r="U25" s="41">
        <f t="shared" si="4"/>
        <v>2483.33</v>
      </c>
      <c r="V25" s="63">
        <f t="shared" si="5"/>
        <v>10141.67</v>
      </c>
    </row>
    <row r="26" spans="1:22" x14ac:dyDescent="0.25">
      <c r="A26" s="29">
        <v>10</v>
      </c>
      <c r="B26" s="29" t="s">
        <v>39</v>
      </c>
      <c r="C26" s="30" t="s">
        <v>70</v>
      </c>
      <c r="D26" s="30" t="s">
        <v>71</v>
      </c>
      <c r="E26" s="29">
        <v>351678</v>
      </c>
      <c r="F26" s="65" t="s">
        <v>72</v>
      </c>
      <c r="G26" s="66"/>
      <c r="H26" s="33" t="s">
        <v>73</v>
      </c>
      <c r="I26" s="59">
        <v>12000</v>
      </c>
      <c r="J26" s="59">
        <v>375</v>
      </c>
      <c r="K26" s="59">
        <v>250</v>
      </c>
      <c r="L26" s="59">
        <v>0</v>
      </c>
      <c r="M26" s="60">
        <f t="shared" si="10"/>
        <v>12625</v>
      </c>
      <c r="N26" s="38">
        <f t="shared" si="3"/>
        <v>1856.25</v>
      </c>
      <c r="O26" s="37">
        <f t="shared" si="6"/>
        <v>166.32</v>
      </c>
      <c r="P26" s="38">
        <f t="shared" si="9"/>
        <v>371.25</v>
      </c>
      <c r="Q26" s="61">
        <v>303.22000000000003</v>
      </c>
      <c r="R26" s="62"/>
      <c r="S26" s="62"/>
      <c r="T26" s="62"/>
      <c r="U26" s="41">
        <f t="shared" si="4"/>
        <v>2697.04</v>
      </c>
      <c r="V26" s="63">
        <f t="shared" si="5"/>
        <v>9927.9599999999991</v>
      </c>
    </row>
    <row r="27" spans="1:22" x14ac:dyDescent="0.25">
      <c r="A27" s="29">
        <v>11</v>
      </c>
      <c r="B27" s="29">
        <v>22</v>
      </c>
      <c r="C27" s="30" t="s">
        <v>70</v>
      </c>
      <c r="D27" s="30" t="s">
        <v>74</v>
      </c>
      <c r="E27" s="29">
        <v>351677</v>
      </c>
      <c r="F27" s="65" t="s">
        <v>75</v>
      </c>
      <c r="G27" s="66"/>
      <c r="H27" s="33" t="s">
        <v>76</v>
      </c>
      <c r="I27" s="59">
        <v>12000</v>
      </c>
      <c r="J27" s="59">
        <v>375</v>
      </c>
      <c r="K27" s="59">
        <v>250</v>
      </c>
      <c r="L27" s="59">
        <v>0</v>
      </c>
      <c r="M27" s="60">
        <f t="shared" si="10"/>
        <v>12625</v>
      </c>
      <c r="N27" s="38">
        <v>1856.25</v>
      </c>
      <c r="O27" s="37">
        <v>166.32</v>
      </c>
      <c r="P27" s="38">
        <v>371.25</v>
      </c>
      <c r="Q27" s="61">
        <v>89.51</v>
      </c>
      <c r="R27" s="62"/>
      <c r="S27" s="62"/>
      <c r="T27" s="62"/>
      <c r="U27" s="41">
        <f t="shared" si="4"/>
        <v>2483.33</v>
      </c>
      <c r="V27" s="63">
        <f t="shared" si="5"/>
        <v>10141.67</v>
      </c>
    </row>
    <row r="28" spans="1:22" ht="22.5" x14ac:dyDescent="0.25">
      <c r="A28" s="29">
        <v>12</v>
      </c>
      <c r="B28" s="56" t="s">
        <v>39</v>
      </c>
      <c r="C28" s="67" t="s">
        <v>40</v>
      </c>
      <c r="D28" s="67" t="s">
        <v>77</v>
      </c>
      <c r="E28" s="56">
        <v>308378</v>
      </c>
      <c r="F28" s="30" t="s">
        <v>78</v>
      </c>
      <c r="G28" s="30"/>
      <c r="H28" s="68" t="s">
        <v>79</v>
      </c>
      <c r="I28" s="59">
        <v>10000</v>
      </c>
      <c r="J28" s="59">
        <v>375</v>
      </c>
      <c r="K28" s="59">
        <v>250</v>
      </c>
      <c r="L28" s="59">
        <v>8000</v>
      </c>
      <c r="M28" s="60">
        <f t="shared" si="10"/>
        <v>18625</v>
      </c>
      <c r="N28" s="38">
        <v>1556.25</v>
      </c>
      <c r="O28" s="37">
        <f t="shared" si="6"/>
        <v>139.44</v>
      </c>
      <c r="P28" s="38">
        <f t="shared" si="9"/>
        <v>311.25</v>
      </c>
      <c r="Q28" s="61">
        <v>237.88</v>
      </c>
      <c r="R28" s="62"/>
      <c r="S28" s="62"/>
      <c r="T28" s="62"/>
      <c r="U28" s="41">
        <f t="shared" si="4"/>
        <v>2244.8200000000002</v>
      </c>
      <c r="V28" s="63">
        <f t="shared" si="5"/>
        <v>16380.18</v>
      </c>
    </row>
    <row r="29" spans="1:22" x14ac:dyDescent="0.25">
      <c r="A29" s="69"/>
      <c r="B29" s="43"/>
      <c r="C29" s="43"/>
      <c r="D29" s="43"/>
      <c r="E29" s="43"/>
      <c r="F29" s="43"/>
      <c r="G29" s="43"/>
      <c r="H29" s="75" t="s">
        <v>80</v>
      </c>
      <c r="I29" s="70">
        <f t="shared" ref="I29:V29" si="11">SUM(I17:I28)</f>
        <v>140800</v>
      </c>
      <c r="J29" s="70">
        <f t="shared" si="11"/>
        <v>3375</v>
      </c>
      <c r="K29" s="70">
        <f t="shared" si="11"/>
        <v>3000</v>
      </c>
      <c r="L29" s="70">
        <f t="shared" si="11"/>
        <v>8000</v>
      </c>
      <c r="M29" s="71">
        <f t="shared" si="11"/>
        <v>155175</v>
      </c>
      <c r="N29" s="70">
        <f t="shared" si="11"/>
        <v>21626.25</v>
      </c>
      <c r="O29" s="70">
        <f t="shared" si="11"/>
        <v>1937.7099999999998</v>
      </c>
      <c r="P29" s="70">
        <f t="shared" si="11"/>
        <v>4325.25</v>
      </c>
      <c r="Q29" s="70">
        <f t="shared" si="11"/>
        <v>3085.5900000000011</v>
      </c>
      <c r="R29" s="70">
        <f t="shared" si="11"/>
        <v>0</v>
      </c>
      <c r="S29" s="70">
        <f t="shared" si="11"/>
        <v>3107.34</v>
      </c>
      <c r="T29" s="70">
        <f t="shared" si="11"/>
        <v>0</v>
      </c>
      <c r="U29" s="70">
        <f t="shared" si="11"/>
        <v>34082.140000000007</v>
      </c>
      <c r="V29" s="47">
        <f t="shared" si="11"/>
        <v>121092.86000000002</v>
      </c>
    </row>
    <row r="30" spans="1:22" x14ac:dyDescent="0.25">
      <c r="A30" s="69"/>
      <c r="B30" s="43"/>
      <c r="C30" s="43"/>
      <c r="D30" s="43"/>
      <c r="E30" s="43"/>
      <c r="F30" s="43"/>
      <c r="G30" s="43"/>
      <c r="H30" s="75" t="s">
        <v>81</v>
      </c>
      <c r="I30" s="44">
        <f>+I29+I10</f>
        <v>158300</v>
      </c>
      <c r="J30" s="44">
        <f>+J29+J10</f>
        <v>3750</v>
      </c>
      <c r="K30" s="44">
        <f>+K29+K10</f>
        <v>3250</v>
      </c>
      <c r="L30" s="44">
        <f>+L29+L10</f>
        <v>20000</v>
      </c>
      <c r="M30" s="45">
        <f t="shared" ref="M30:U30" si="12">SUM(M29+M10)</f>
        <v>185300</v>
      </c>
      <c r="N30" s="44">
        <f t="shared" si="12"/>
        <v>24307.5</v>
      </c>
      <c r="O30" s="44">
        <f t="shared" si="12"/>
        <v>2177.9499999999998</v>
      </c>
      <c r="P30" s="44">
        <f t="shared" si="12"/>
        <v>4861.5</v>
      </c>
      <c r="Q30" s="44">
        <f t="shared" si="12"/>
        <v>3630.9700000000012</v>
      </c>
      <c r="R30" s="44">
        <f t="shared" si="12"/>
        <v>3575</v>
      </c>
      <c r="S30" s="44">
        <f t="shared" si="12"/>
        <v>3107.34</v>
      </c>
      <c r="T30" s="44">
        <f t="shared" si="12"/>
        <v>0</v>
      </c>
      <c r="U30" s="44">
        <f t="shared" si="12"/>
        <v>41660.260000000009</v>
      </c>
      <c r="V30" s="47">
        <f>M30-U30</f>
        <v>143639.74</v>
      </c>
    </row>
    <row r="31" spans="1:22" x14ac:dyDescent="0.25">
      <c r="A31" s="72"/>
      <c r="B31" s="1"/>
      <c r="C31" s="1"/>
      <c r="D31" s="2"/>
      <c r="E31" s="2"/>
      <c r="F31" s="2"/>
      <c r="G31" s="1"/>
      <c r="H31" s="1"/>
      <c r="I31" s="73"/>
      <c r="J31" s="1"/>
      <c r="K31" s="1"/>
      <c r="L31" s="73"/>
      <c r="M31" s="1"/>
      <c r="N31" s="1"/>
      <c r="O31" s="1"/>
      <c r="P31" s="1"/>
      <c r="Q31" s="1"/>
      <c r="R31" s="1"/>
      <c r="S31" s="1"/>
      <c r="T31" s="1"/>
      <c r="U31" s="1"/>
      <c r="V31" s="1"/>
    </row>
  </sheetData>
  <mergeCells count="54">
    <mergeCell ref="F23:G23"/>
    <mergeCell ref="F24:G24"/>
    <mergeCell ref="F25:G25"/>
    <mergeCell ref="Q15:Q16"/>
    <mergeCell ref="S15:S16"/>
    <mergeCell ref="T15:T16"/>
    <mergeCell ref="F17:G17"/>
    <mergeCell ref="F18:G18"/>
    <mergeCell ref="F20:G20"/>
    <mergeCell ref="M13:M16"/>
    <mergeCell ref="N13:S13"/>
    <mergeCell ref="U13:U16"/>
    <mergeCell ref="V13:V16"/>
    <mergeCell ref="I15:I16"/>
    <mergeCell ref="J15:J16"/>
    <mergeCell ref="L15:L16"/>
    <mergeCell ref="N15:N16"/>
    <mergeCell ref="O15:O16"/>
    <mergeCell ref="P15:P16"/>
    <mergeCell ref="I13:L13"/>
    <mergeCell ref="F13:G16"/>
    <mergeCell ref="H13:H16"/>
    <mergeCell ref="A12:V12"/>
    <mergeCell ref="A13:A16"/>
    <mergeCell ref="B13:B16"/>
    <mergeCell ref="C13:C16"/>
    <mergeCell ref="D13:D16"/>
    <mergeCell ref="E13:E16"/>
    <mergeCell ref="O7:O8"/>
    <mergeCell ref="P7:P8"/>
    <mergeCell ref="Q7:Q8"/>
    <mergeCell ref="S7:S8"/>
    <mergeCell ref="T7:T8"/>
    <mergeCell ref="F9:G9"/>
    <mergeCell ref="I5:L5"/>
    <mergeCell ref="M5:M8"/>
    <mergeCell ref="N5:S5"/>
    <mergeCell ref="U5:U8"/>
    <mergeCell ref="V5:V8"/>
    <mergeCell ref="I7:I8"/>
    <mergeCell ref="J7:J8"/>
    <mergeCell ref="K7:K8"/>
    <mergeCell ref="L7:L8"/>
    <mergeCell ref="N7:N8"/>
    <mergeCell ref="F5:G8"/>
    <mergeCell ref="H5:H8"/>
    <mergeCell ref="A2:V2"/>
    <mergeCell ref="A3:V3"/>
    <mergeCell ref="A4:V4"/>
    <mergeCell ref="A5:A8"/>
    <mergeCell ref="B5:B8"/>
    <mergeCell ref="C5:C8"/>
    <mergeCell ref="D5:D8"/>
    <mergeCell ref="E5:E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Yeimy Daleicy Rodriguez Gonzalez</dc:creator>
  <cp:lastModifiedBy>Yeimy Daleicy Rodriguez Gonzalez</cp:lastModifiedBy>
  <dcterms:created xsi:type="dcterms:W3CDTF">2017-08-30T20:09:55Z</dcterms:created>
  <dcterms:modified xsi:type="dcterms:W3CDTF">2017-08-30T20:13:13Z</dcterms:modified>
</cp:coreProperties>
</file>