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yNHxKGSfRmYkj0tOpAulEgQvdHRaPuWyEWD615VnA67cl52H9hm869SJuPxuc0hFlAIc3sb2h6MiRVqjepm3nQ==" workbookSaltValue="bVxHQD/bFxTpCs8gSel3aw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9" i="1" l="1"/>
  <c r="M145" i="1"/>
  <c r="L145" i="1"/>
  <c r="L138" i="1"/>
  <c r="M138" i="1"/>
  <c r="L97" i="1"/>
  <c r="M97" i="1"/>
  <c r="L69" i="1"/>
  <c r="L30" i="1"/>
  <c r="M30" i="1"/>
  <c r="G144" i="1"/>
  <c r="G143" i="1"/>
  <c r="G145" i="1" s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05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78" i="1"/>
  <c r="G77" i="1"/>
  <c r="G76" i="1"/>
  <c r="G75" i="1"/>
  <c r="G74" i="1"/>
  <c r="G73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I144" i="1"/>
  <c r="I14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13" i="1"/>
  <c r="I112" i="1"/>
  <c r="I111" i="1"/>
  <c r="I110" i="1"/>
  <c r="I109" i="1"/>
  <c r="I108" i="1"/>
  <c r="I107" i="1"/>
  <c r="I106" i="1"/>
  <c r="I105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79" i="1"/>
  <c r="I78" i="1"/>
  <c r="I77" i="1"/>
  <c r="I76" i="1"/>
  <c r="I75" i="1"/>
  <c r="I74" i="1"/>
  <c r="I73" i="1"/>
  <c r="I62" i="1"/>
  <c r="I63" i="1"/>
  <c r="I64" i="1"/>
  <c r="I65" i="1"/>
  <c r="I66" i="1"/>
  <c r="I67" i="1"/>
  <c r="I68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G29" i="1"/>
  <c r="G17" i="1"/>
  <c r="G18" i="1"/>
  <c r="G19" i="1"/>
  <c r="G20" i="1"/>
  <c r="G21" i="1"/>
  <c r="G22" i="1"/>
  <c r="G23" i="1"/>
  <c r="G24" i="1"/>
  <c r="G25" i="1"/>
  <c r="G26" i="1"/>
  <c r="G27" i="1"/>
  <c r="G28" i="1"/>
  <c r="G1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7" i="1"/>
  <c r="H7" i="1"/>
  <c r="G8" i="1"/>
  <c r="G9" i="1"/>
  <c r="G10" i="1"/>
  <c r="G11" i="1"/>
  <c r="G12" i="1"/>
  <c r="G13" i="1"/>
  <c r="G14" i="1"/>
  <c r="G15" i="1"/>
  <c r="G7" i="1"/>
  <c r="G30" i="1" l="1"/>
  <c r="I69" i="1"/>
  <c r="I97" i="1"/>
  <c r="I138" i="1"/>
  <c r="G69" i="1"/>
  <c r="I30" i="1"/>
  <c r="I145" i="1"/>
  <c r="G97" i="1"/>
  <c r="G138" i="1"/>
  <c r="L154" i="1"/>
  <c r="F48" i="1"/>
  <c r="H48" i="1" s="1"/>
  <c r="F23" i="1"/>
  <c r="H23" i="1" s="1"/>
  <c r="J23" i="1" s="1"/>
  <c r="F22" i="1"/>
  <c r="H22" i="1" s="1"/>
  <c r="J22" i="1" s="1"/>
  <c r="F21" i="1"/>
  <c r="H21" i="1" s="1"/>
  <c r="J21" i="1" s="1"/>
  <c r="F20" i="1"/>
  <c r="H20" i="1" s="1"/>
  <c r="J20" i="1" s="1"/>
  <c r="F19" i="1"/>
  <c r="H19" i="1" s="1"/>
  <c r="J19" i="1" s="1"/>
  <c r="F135" i="1"/>
  <c r="H135" i="1" s="1"/>
  <c r="F136" i="1"/>
  <c r="H136" i="1" s="1"/>
  <c r="J136" i="1" s="1"/>
  <c r="F137" i="1"/>
  <c r="H137" i="1" s="1"/>
  <c r="K137" i="1" s="1"/>
  <c r="N137" i="1" s="1"/>
  <c r="F115" i="1"/>
  <c r="H115" i="1" s="1"/>
  <c r="F116" i="1"/>
  <c r="H116" i="1" s="1"/>
  <c r="K116" i="1" s="1"/>
  <c r="N116" i="1" s="1"/>
  <c r="F117" i="1"/>
  <c r="H117" i="1" s="1"/>
  <c r="F118" i="1"/>
  <c r="H118" i="1" s="1"/>
  <c r="J118" i="1" s="1"/>
  <c r="F119" i="1"/>
  <c r="H119" i="1" s="1"/>
  <c r="J119" i="1" s="1"/>
  <c r="F76" i="1"/>
  <c r="H76" i="1" s="1"/>
  <c r="J76" i="1" s="1"/>
  <c r="F77" i="1"/>
  <c r="H77" i="1" s="1"/>
  <c r="J77" i="1" s="1"/>
  <c r="F78" i="1"/>
  <c r="H78" i="1" s="1"/>
  <c r="F79" i="1"/>
  <c r="H79" i="1" s="1"/>
  <c r="F80" i="1"/>
  <c r="H80" i="1" s="1"/>
  <c r="F81" i="1"/>
  <c r="H81" i="1" s="1"/>
  <c r="F68" i="1"/>
  <c r="H68" i="1" s="1"/>
  <c r="F50" i="1"/>
  <c r="H50" i="1" s="1"/>
  <c r="F47" i="1"/>
  <c r="H47" i="1" s="1"/>
  <c r="J47" i="1" s="1"/>
  <c r="F46" i="1"/>
  <c r="H46" i="1" s="1"/>
  <c r="J48" i="1" l="1"/>
  <c r="K48" i="1"/>
  <c r="N48" i="1" s="1"/>
  <c r="K23" i="1"/>
  <c r="N23" i="1" s="1"/>
  <c r="K22" i="1"/>
  <c r="N22" i="1" s="1"/>
  <c r="K21" i="1"/>
  <c r="N21" i="1" s="1"/>
  <c r="K20" i="1"/>
  <c r="N20" i="1" s="1"/>
  <c r="K19" i="1"/>
  <c r="N19" i="1" s="1"/>
  <c r="J116" i="1"/>
  <c r="K136" i="1"/>
  <c r="N136" i="1" s="1"/>
  <c r="O136" i="1" s="1"/>
  <c r="K68" i="1"/>
  <c r="N68" i="1" s="1"/>
  <c r="J68" i="1"/>
  <c r="K81" i="1"/>
  <c r="N81" i="1" s="1"/>
  <c r="J81" i="1"/>
  <c r="J79" i="1"/>
  <c r="K79" i="1"/>
  <c r="J78" i="1"/>
  <c r="K78" i="1"/>
  <c r="K135" i="1"/>
  <c r="N135" i="1" s="1"/>
  <c r="J135" i="1"/>
  <c r="K115" i="1"/>
  <c r="N115" i="1" s="1"/>
  <c r="O115" i="1" s="1"/>
  <c r="J115" i="1"/>
  <c r="O116" i="1"/>
  <c r="J80" i="1"/>
  <c r="K80" i="1"/>
  <c r="K117" i="1"/>
  <c r="N117" i="1" s="1"/>
  <c r="J117" i="1"/>
  <c r="K77" i="1"/>
  <c r="N77" i="1" s="1"/>
  <c r="O77" i="1" s="1"/>
  <c r="K119" i="1"/>
  <c r="N119" i="1" s="1"/>
  <c r="J137" i="1"/>
  <c r="O137" i="1" s="1"/>
  <c r="K76" i="1"/>
  <c r="N76" i="1" s="1"/>
  <c r="O76" i="1" s="1"/>
  <c r="K118" i="1"/>
  <c r="J50" i="1"/>
  <c r="K50" i="1"/>
  <c r="N50" i="1" s="1"/>
  <c r="K47" i="1"/>
  <c r="N47" i="1" s="1"/>
  <c r="O47" i="1" s="1"/>
  <c r="K46" i="1"/>
  <c r="N46" i="1" s="1"/>
  <c r="J46" i="1"/>
  <c r="O46" i="1" l="1"/>
  <c r="O48" i="1"/>
  <c r="O50" i="1"/>
  <c r="O23" i="1"/>
  <c r="O22" i="1"/>
  <c r="O21" i="1"/>
  <c r="O20" i="1"/>
  <c r="O19" i="1"/>
  <c r="O135" i="1"/>
  <c r="O68" i="1"/>
  <c r="O81" i="1"/>
  <c r="F39" i="1" l="1"/>
  <c r="F40" i="1"/>
  <c r="F29" i="1" l="1"/>
  <c r="F16" i="1"/>
  <c r="H16" i="1" l="1"/>
  <c r="J16" i="1" s="1"/>
  <c r="K16" i="1" l="1"/>
  <c r="N16" i="1" s="1"/>
  <c r="F28" i="1"/>
  <c r="O16" i="1" l="1"/>
  <c r="F27" i="1" l="1"/>
  <c r="F60" i="1" l="1"/>
  <c r="F143" i="1" l="1"/>
  <c r="F144" i="1"/>
  <c r="F106" i="1"/>
  <c r="F107" i="1"/>
  <c r="F108" i="1"/>
  <c r="F109" i="1"/>
  <c r="F110" i="1"/>
  <c r="F111" i="1"/>
  <c r="F112" i="1"/>
  <c r="F113" i="1"/>
  <c r="F114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05" i="1"/>
  <c r="F85" i="1"/>
  <c r="F86" i="1"/>
  <c r="F87" i="1"/>
  <c r="F88" i="1"/>
  <c r="F89" i="1"/>
  <c r="F90" i="1"/>
  <c r="F91" i="1"/>
  <c r="F92" i="1"/>
  <c r="F93" i="1"/>
  <c r="F94" i="1"/>
  <c r="F95" i="1"/>
  <c r="F96" i="1"/>
  <c r="F66" i="1"/>
  <c r="F67" i="1"/>
  <c r="F73" i="1"/>
  <c r="F74" i="1"/>
  <c r="F75" i="1"/>
  <c r="F82" i="1"/>
  <c r="F83" i="1"/>
  <c r="F84" i="1"/>
  <c r="F65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41" i="1"/>
  <c r="F42" i="1"/>
  <c r="F43" i="1"/>
  <c r="F44" i="1"/>
  <c r="F45" i="1"/>
  <c r="F49" i="1"/>
  <c r="H49" i="1" s="1"/>
  <c r="F8" i="1"/>
  <c r="F9" i="1"/>
  <c r="F10" i="1"/>
  <c r="F11" i="1"/>
  <c r="F12" i="1"/>
  <c r="F13" i="1"/>
  <c r="F14" i="1"/>
  <c r="F15" i="1"/>
  <c r="F17" i="1"/>
  <c r="F18" i="1"/>
  <c r="F24" i="1"/>
  <c r="F25" i="1"/>
  <c r="F26" i="1"/>
  <c r="H29" i="1"/>
  <c r="J29" i="1" s="1"/>
  <c r="J49" i="1" l="1"/>
  <c r="K49" i="1"/>
  <c r="N49" i="1" s="1"/>
  <c r="H45" i="1"/>
  <c r="O49" i="1" l="1"/>
  <c r="K45" i="1"/>
  <c r="N45" i="1" s="1"/>
  <c r="J45" i="1"/>
  <c r="O45" i="1" l="1"/>
  <c r="H144" i="1"/>
  <c r="H143" i="1"/>
  <c r="H145" i="1" s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4" i="1"/>
  <c r="J114" i="1" s="1"/>
  <c r="H113" i="1"/>
  <c r="H112" i="1"/>
  <c r="H111" i="1"/>
  <c r="H110" i="1"/>
  <c r="H109" i="1"/>
  <c r="H108" i="1"/>
  <c r="H107" i="1"/>
  <c r="H106" i="1"/>
  <c r="H105" i="1"/>
  <c r="H138" i="1" s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75" i="1"/>
  <c r="H74" i="1"/>
  <c r="H73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4" i="1"/>
  <c r="J44" i="1" s="1"/>
  <c r="H43" i="1"/>
  <c r="H42" i="1"/>
  <c r="H41" i="1"/>
  <c r="H40" i="1"/>
  <c r="H39" i="1"/>
  <c r="K154" i="1"/>
  <c r="H28" i="1"/>
  <c r="J28" i="1" s="1"/>
  <c r="H27" i="1"/>
  <c r="J27" i="1" s="1"/>
  <c r="H26" i="1"/>
  <c r="J26" i="1" s="1"/>
  <c r="H25" i="1"/>
  <c r="J25" i="1" s="1"/>
  <c r="H24" i="1"/>
  <c r="J24" i="1" s="1"/>
  <c r="H18" i="1"/>
  <c r="J18" i="1" s="1"/>
  <c r="H17" i="1"/>
  <c r="J17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A8" i="1"/>
  <c r="A9" i="1" s="1"/>
  <c r="A10" i="1" s="1"/>
  <c r="A11" i="1" s="1"/>
  <c r="A12" i="1" s="1"/>
  <c r="A13" i="1" s="1"/>
  <c r="A14" i="1" s="1"/>
  <c r="A15" i="1" s="1"/>
  <c r="A16" i="1" s="1"/>
  <c r="J7" i="1"/>
  <c r="H97" i="1" l="1"/>
  <c r="J8" i="1"/>
  <c r="J30" i="1" s="1"/>
  <c r="H30" i="1"/>
  <c r="H69" i="1"/>
  <c r="A17" i="1"/>
  <c r="A18" i="1" s="1"/>
  <c r="K51" i="1"/>
  <c r="N51" i="1" s="1"/>
  <c r="J126" i="1"/>
  <c r="J42" i="1"/>
  <c r="K54" i="1"/>
  <c r="N54" i="1" s="1"/>
  <c r="K62" i="1"/>
  <c r="N62" i="1" s="1"/>
  <c r="J74" i="1"/>
  <c r="K85" i="1"/>
  <c r="N85" i="1" s="1"/>
  <c r="K93" i="1"/>
  <c r="N93" i="1" s="1"/>
  <c r="K107" i="1"/>
  <c r="N107" i="1" s="1"/>
  <c r="N118" i="1"/>
  <c r="K127" i="1"/>
  <c r="N127" i="1" s="1"/>
  <c r="K7" i="1"/>
  <c r="J61" i="1"/>
  <c r="K106" i="1"/>
  <c r="N106" i="1" s="1"/>
  <c r="K43" i="1"/>
  <c r="N43" i="1" s="1"/>
  <c r="K55" i="1"/>
  <c r="N55" i="1" s="1"/>
  <c r="J94" i="1"/>
  <c r="J120" i="1"/>
  <c r="O117" i="1" s="1"/>
  <c r="K128" i="1"/>
  <c r="N128" i="1" s="1"/>
  <c r="J143" i="1"/>
  <c r="K56" i="1"/>
  <c r="N56" i="1" s="1"/>
  <c r="K64" i="1"/>
  <c r="N64" i="1" s="1"/>
  <c r="K87" i="1"/>
  <c r="N87" i="1" s="1"/>
  <c r="K95" i="1"/>
  <c r="N95" i="1" s="1"/>
  <c r="K109" i="1"/>
  <c r="N109" i="1" s="1"/>
  <c r="K121" i="1"/>
  <c r="N121" i="1" s="1"/>
  <c r="J129" i="1"/>
  <c r="J53" i="1"/>
  <c r="K114" i="1"/>
  <c r="N114" i="1" s="1"/>
  <c r="K17" i="1"/>
  <c r="N17" i="1" s="1"/>
  <c r="K75" i="1"/>
  <c r="N75" i="1" s="1"/>
  <c r="N79" i="1"/>
  <c r="O79" i="1" s="1"/>
  <c r="J88" i="1"/>
  <c r="J96" i="1"/>
  <c r="K110" i="1"/>
  <c r="N110" i="1" s="1"/>
  <c r="K122" i="1"/>
  <c r="N122" i="1" s="1"/>
  <c r="J130" i="1"/>
  <c r="K11" i="1"/>
  <c r="N11" i="1" s="1"/>
  <c r="K73" i="1"/>
  <c r="J134" i="1"/>
  <c r="J63" i="1"/>
  <c r="J57" i="1"/>
  <c r="K24" i="1"/>
  <c r="N24" i="1" s="1"/>
  <c r="K39" i="1"/>
  <c r="K58" i="1"/>
  <c r="N58" i="1" s="1"/>
  <c r="K65" i="1"/>
  <c r="N65" i="1" s="1"/>
  <c r="K89" i="1"/>
  <c r="N89" i="1" s="1"/>
  <c r="K111" i="1"/>
  <c r="N111" i="1" s="1"/>
  <c r="J123" i="1"/>
  <c r="J131" i="1"/>
  <c r="J92" i="1"/>
  <c r="K12" i="1"/>
  <c r="N12" i="1" s="1"/>
  <c r="J108" i="1"/>
  <c r="K10" i="1"/>
  <c r="N10" i="1" s="1"/>
  <c r="K25" i="1"/>
  <c r="N25" i="1" s="1"/>
  <c r="K27" i="1"/>
  <c r="N27" i="1" s="1"/>
  <c r="J40" i="1"/>
  <c r="K52" i="1"/>
  <c r="N52" i="1" s="1"/>
  <c r="J59" i="1"/>
  <c r="K66" i="1"/>
  <c r="N66" i="1" s="1"/>
  <c r="J82" i="1"/>
  <c r="J90" i="1"/>
  <c r="J112" i="1"/>
  <c r="K124" i="1"/>
  <c r="N124" i="1" s="1"/>
  <c r="K132" i="1"/>
  <c r="N132" i="1" s="1"/>
  <c r="J84" i="1"/>
  <c r="K86" i="1"/>
  <c r="N86" i="1" s="1"/>
  <c r="K9" i="1"/>
  <c r="N9" i="1" s="1"/>
  <c r="K28" i="1"/>
  <c r="N28" i="1" s="1"/>
  <c r="K41" i="1"/>
  <c r="N41" i="1" s="1"/>
  <c r="K60" i="1"/>
  <c r="N60" i="1" s="1"/>
  <c r="K67" i="1"/>
  <c r="N67" i="1" s="1"/>
  <c r="K83" i="1"/>
  <c r="N83" i="1" s="1"/>
  <c r="K91" i="1"/>
  <c r="N91" i="1" s="1"/>
  <c r="K113" i="1"/>
  <c r="N113" i="1" s="1"/>
  <c r="J125" i="1"/>
  <c r="J133" i="1"/>
  <c r="K15" i="1"/>
  <c r="N15" i="1" s="1"/>
  <c r="K131" i="1"/>
  <c r="N131" i="1" s="1"/>
  <c r="K123" i="1"/>
  <c r="N123" i="1" s="1"/>
  <c r="K130" i="1"/>
  <c r="N130" i="1" s="1"/>
  <c r="K8" i="1"/>
  <c r="N8" i="1" s="1"/>
  <c r="K59" i="1"/>
  <c r="N59" i="1" s="1"/>
  <c r="K26" i="1"/>
  <c r="N26" i="1" s="1"/>
  <c r="K82" i="1"/>
  <c r="J39" i="1"/>
  <c r="K13" i="1"/>
  <c r="N13" i="1" s="1"/>
  <c r="K44" i="1"/>
  <c r="N44" i="1" s="1"/>
  <c r="O44" i="1" s="1"/>
  <c r="N78" i="1"/>
  <c r="O78" i="1" s="1"/>
  <c r="K18" i="1"/>
  <c r="N18" i="1" s="1"/>
  <c r="J56" i="1"/>
  <c r="K108" i="1"/>
  <c r="N108" i="1" s="1"/>
  <c r="K143" i="1"/>
  <c r="J91" i="1"/>
  <c r="K63" i="1"/>
  <c r="N63" i="1" s="1"/>
  <c r="K94" i="1"/>
  <c r="N94" i="1" s="1"/>
  <c r="K112" i="1"/>
  <c r="N112" i="1" s="1"/>
  <c r="K74" i="1"/>
  <c r="N74" i="1" s="1"/>
  <c r="K126" i="1"/>
  <c r="N126" i="1" s="1"/>
  <c r="J75" i="1"/>
  <c r="J127" i="1"/>
  <c r="J66" i="1"/>
  <c r="J83" i="1"/>
  <c r="K120" i="1"/>
  <c r="N120" i="1" s="1"/>
  <c r="K134" i="1"/>
  <c r="N134" i="1" s="1"/>
  <c r="J55" i="1"/>
  <c r="J52" i="1"/>
  <c r="J64" i="1"/>
  <c r="J86" i="1"/>
  <c r="K90" i="1"/>
  <c r="N90" i="1" s="1"/>
  <c r="J105" i="1"/>
  <c r="J109" i="1"/>
  <c r="J113" i="1"/>
  <c r="J121" i="1"/>
  <c r="J60" i="1"/>
  <c r="J95" i="1"/>
  <c r="K105" i="1"/>
  <c r="J124" i="1"/>
  <c r="J128" i="1"/>
  <c r="J132" i="1"/>
  <c r="J67" i="1"/>
  <c r="J87" i="1"/>
  <c r="J106" i="1"/>
  <c r="J110" i="1"/>
  <c r="J122" i="1"/>
  <c r="O119" i="1" s="1"/>
  <c r="K14" i="1"/>
  <c r="N14" i="1" s="1"/>
  <c r="K29" i="1"/>
  <c r="N29" i="1" s="1"/>
  <c r="K40" i="1"/>
  <c r="N40" i="1" s="1"/>
  <c r="K42" i="1"/>
  <c r="N42" i="1" s="1"/>
  <c r="K53" i="1"/>
  <c r="N53" i="1" s="1"/>
  <c r="K57" i="1"/>
  <c r="N57" i="1" s="1"/>
  <c r="K61" i="1"/>
  <c r="N61" i="1" s="1"/>
  <c r="N80" i="1"/>
  <c r="O80" i="1" s="1"/>
  <c r="K84" i="1"/>
  <c r="N84" i="1" s="1"/>
  <c r="K88" i="1"/>
  <c r="N88" i="1" s="1"/>
  <c r="K92" i="1"/>
  <c r="N92" i="1" s="1"/>
  <c r="K96" i="1"/>
  <c r="N96" i="1" s="1"/>
  <c r="K125" i="1"/>
  <c r="N125" i="1" s="1"/>
  <c r="K129" i="1"/>
  <c r="N129" i="1" s="1"/>
  <c r="K133" i="1"/>
  <c r="N133" i="1" s="1"/>
  <c r="J107" i="1"/>
  <c r="J111" i="1"/>
  <c r="J41" i="1"/>
  <c r="J43" i="1"/>
  <c r="J51" i="1"/>
  <c r="O51" i="1" s="1"/>
  <c r="J54" i="1"/>
  <c r="J58" i="1"/>
  <c r="J62" i="1"/>
  <c r="J65" i="1"/>
  <c r="J73" i="1"/>
  <c r="J85" i="1"/>
  <c r="J89" i="1"/>
  <c r="J93" i="1"/>
  <c r="J97" i="1" l="1"/>
  <c r="J69" i="1"/>
  <c r="N105" i="1"/>
  <c r="N138" i="1" s="1"/>
  <c r="K138" i="1"/>
  <c r="N143" i="1"/>
  <c r="N39" i="1"/>
  <c r="N69" i="1" s="1"/>
  <c r="K69" i="1"/>
  <c r="N7" i="1"/>
  <c r="N30" i="1" s="1"/>
  <c r="K30" i="1"/>
  <c r="J138" i="1"/>
  <c r="N73" i="1"/>
  <c r="K97" i="1"/>
  <c r="N82" i="1"/>
  <c r="O82" i="1" s="1"/>
  <c r="O11" i="1"/>
  <c r="A19" i="1"/>
  <c r="A20" i="1" s="1"/>
  <c r="A21" i="1" s="1"/>
  <c r="A22" i="1" s="1"/>
  <c r="A23" i="1" s="1"/>
  <c r="O118" i="1"/>
  <c r="O65" i="1"/>
  <c r="O127" i="1"/>
  <c r="O85" i="1"/>
  <c r="O113" i="1"/>
  <c r="O25" i="1"/>
  <c r="O12" i="1"/>
  <c r="O111" i="1"/>
  <c r="O58" i="1"/>
  <c r="O10" i="1"/>
  <c r="O110" i="1"/>
  <c r="O87" i="1"/>
  <c r="O17" i="1"/>
  <c r="O132" i="1"/>
  <c r="O39" i="1"/>
  <c r="O114" i="1"/>
  <c r="O121" i="1"/>
  <c r="O106" i="1"/>
  <c r="O93" i="1"/>
  <c r="O89" i="1"/>
  <c r="O124" i="1"/>
  <c r="O66" i="1"/>
  <c r="O27" i="1"/>
  <c r="O52" i="1"/>
  <c r="O73" i="1"/>
  <c r="O67" i="1"/>
  <c r="O28" i="1"/>
  <c r="O107" i="1"/>
  <c r="O62" i="1"/>
  <c r="O60" i="1"/>
  <c r="O9" i="1"/>
  <c r="O54" i="1"/>
  <c r="O109" i="1"/>
  <c r="O64" i="1"/>
  <c r="O55" i="1"/>
  <c r="O91" i="1"/>
  <c r="O86" i="1"/>
  <c r="O24" i="1"/>
  <c r="O122" i="1"/>
  <c r="O75" i="1"/>
  <c r="O95" i="1"/>
  <c r="O56" i="1"/>
  <c r="O128" i="1"/>
  <c r="O43" i="1"/>
  <c r="O83" i="1"/>
  <c r="O41" i="1"/>
  <c r="O125" i="1"/>
  <c r="O57" i="1"/>
  <c r="O29" i="1"/>
  <c r="O18" i="1"/>
  <c r="O8" i="1"/>
  <c r="O96" i="1"/>
  <c r="O53" i="1"/>
  <c r="O94" i="1"/>
  <c r="O130" i="1"/>
  <c r="O123" i="1"/>
  <c r="O88" i="1"/>
  <c r="O90" i="1"/>
  <c r="O120" i="1"/>
  <c r="O131" i="1"/>
  <c r="O84" i="1"/>
  <c r="O63" i="1"/>
  <c r="O143" i="1"/>
  <c r="O42" i="1"/>
  <c r="O133" i="1"/>
  <c r="O126" i="1"/>
  <c r="O108" i="1"/>
  <c r="O26" i="1"/>
  <c r="O92" i="1"/>
  <c r="O134" i="1"/>
  <c r="O129" i="1"/>
  <c r="O61" i="1"/>
  <c r="O74" i="1"/>
  <c r="O59" i="1"/>
  <c r="O15" i="1"/>
  <c r="O105" i="1"/>
  <c r="O14" i="1"/>
  <c r="O7" i="1" l="1"/>
  <c r="O97" i="1"/>
  <c r="N97" i="1"/>
  <c r="A24" i="1"/>
  <c r="A25" i="1" s="1"/>
  <c r="A26" i="1" s="1"/>
  <c r="A27" i="1" s="1"/>
  <c r="A28" i="1" s="1"/>
  <c r="A29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O13" i="1"/>
  <c r="O30" i="1" s="1"/>
  <c r="O112" i="1"/>
  <c r="O138" i="1" s="1"/>
  <c r="O40" i="1"/>
  <c r="O69" i="1" s="1"/>
  <c r="A73" i="1" l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l="1"/>
  <c r="A105" i="1" s="1"/>
  <c r="A106" i="1" s="1"/>
  <c r="A107" i="1" l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43" i="1" s="1"/>
  <c r="A144" i="1" s="1"/>
  <c r="J144" i="1"/>
  <c r="J145" i="1" s="1"/>
  <c r="I154" i="1" s="1"/>
  <c r="K144" i="1"/>
  <c r="K145" i="1" s="1"/>
  <c r="J154" i="1" s="1"/>
  <c r="N144" i="1" l="1"/>
  <c r="N145" i="1" s="1"/>
  <c r="M154" i="1" s="1"/>
  <c r="O144" i="1" l="1"/>
  <c r="O145" i="1" l="1"/>
  <c r="N154" i="1" s="1"/>
</calcChain>
</file>

<file path=xl/sharedStrings.xml><?xml version="1.0" encoding="utf-8"?>
<sst xmlns="http://schemas.openxmlformats.org/spreadsheetml/2006/main" count="471" uniqueCount="166">
  <si>
    <t>11130016-219-00-0115-0001-12-33-00-000-001-000-031-00000</t>
  </si>
  <si>
    <t xml:space="preserve">No.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</si>
  <si>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</si>
  <si>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</si>
  <si>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</si>
  <si>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</si>
  <si>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</si>
  <si>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</si>
  <si>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</si>
  <si>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</si>
  <si>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</si>
  <si>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</si>
  <si>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</si>
  <si>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</si>
  <si>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</si>
  <si>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</si>
  <si>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</si>
  <si>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</si>
  <si>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</si>
  <si>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</si>
  <si>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</si>
  <si>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</si>
  <si>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</si>
  <si>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</si>
  <si>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</si>
  <si>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Estación Acuática</t>
  </si>
  <si>
    <t>Reyna Elizabeth Toc Choz</t>
  </si>
  <si>
    <t xml:space="preserve">Jeimy Arely Obando Osorio </t>
  </si>
  <si>
    <t>Saida Amarilis Son Ejcomac</t>
  </si>
  <si>
    <t>Alejandra Rubí Cifuentes Véliz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</si>
  <si>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</si>
  <si>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</si>
  <si>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</si>
  <si>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</si>
  <si>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</si>
  <si>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</si>
  <si>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</si>
  <si>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</si>
  <si>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</si>
  <si>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</si>
  <si>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</si>
  <si>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>Romeo Santiago Chiguichon Chiguichon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</si>
  <si>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</si>
  <si>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</si>
  <si>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</si>
  <si>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</si>
  <si>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</si>
  <si>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</si>
  <si>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</si>
  <si>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</si>
  <si>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</si>
  <si>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</si>
  <si>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</si>
  <si>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</si>
  <si>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</si>
  <si>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</si>
  <si>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</si>
  <si>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</si>
  <si>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</si>
  <si>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</si>
  <si>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</si>
  <si>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</si>
  <si>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</si>
  <si>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</si>
  <si>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</si>
  <si>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</si>
  <si>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</si>
  <si>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</si>
  <si>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</si>
  <si>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</si>
  <si>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</si>
  <si>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</si>
  <si>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</si>
  <si>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</si>
  <si>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</si>
  <si>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</si>
  <si>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</si>
  <si>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</si>
  <si>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</si>
  <si>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</si>
  <si>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</si>
  <si>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</si>
  <si>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</si>
  <si>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</si>
  <si>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</si>
  <si>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</si>
  <si>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</si>
  <si>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</si>
  <si>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</si>
  <si>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</si>
  <si>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</si>
  <si>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</si>
  <si>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</si>
  <si>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</si>
  <si>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</si>
  <si>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</si>
  <si>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</si>
  <si>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</si>
  <si>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</si>
  <si>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</si>
  <si>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</si>
  <si>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</si>
  <si>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</si>
  <si>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</si>
  <si>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</si>
  <si>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</si>
  <si>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</si>
  <si>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</si>
  <si>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</si>
  <si>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</si>
  <si>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</si>
  <si>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</si>
  <si>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</si>
  <si>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</si>
  <si>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</si>
  <si>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</si>
  <si>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</si>
  <si>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</si>
  <si>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</si>
  <si>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</si>
  <si>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</si>
  <si>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</si>
  <si>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</si>
  <si>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</si>
  <si>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</si>
  <si>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</si>
  <si>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</si>
  <si>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</si>
  <si>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</si>
  <si>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</si>
  <si>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</si>
  <si>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</si>
  <si>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</si>
  <si>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</si>
  <si>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</si>
  <si>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</si>
  <si>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Vo.Bo.</t>
  </si>
  <si>
    <t>Edgar Rolando Zamora Ruíz</t>
  </si>
  <si>
    <t>Encargada de Nómina</t>
  </si>
  <si>
    <t>Director Ejecutivo</t>
  </si>
  <si>
    <t>AMSA</t>
  </si>
  <si>
    <t xml:space="preserve">Mercy Edelman </t>
  </si>
  <si>
    <t xml:space="preserve">Juan Francisco Fuentes Lopez 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</si>
  <si>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</si>
  <si>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</si>
  <si>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</si>
  <si>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</si>
  <si>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</si>
  <si>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</si>
  <si>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</si>
  <si>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</si>
  <si>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</si>
  <si>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</si>
  <si>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</si>
  <si>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</si>
  <si>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</si>
  <si>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</si>
  <si>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</si>
  <si>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r>
      <t>201</t>
    </r>
    <r>
      <rPr>
        <b/>
        <sz val="12"/>
        <color theme="4" tint="0.59999389629810485"/>
        <rFont val="Ariel"/>
      </rPr>
      <t xml:space="preserve"> m</t>
    </r>
  </si>
  <si>
    <r>
      <t xml:space="preserve">102 </t>
    </r>
    <r>
      <rPr>
        <b/>
        <sz val="12"/>
        <color theme="4" tint="0.59999389629810485"/>
        <rFont val="Ariel"/>
      </rPr>
      <t>m</t>
    </r>
  </si>
  <si>
    <r>
      <t>211</t>
    </r>
    <r>
      <rPr>
        <b/>
        <sz val="12"/>
        <color theme="4" tint="0.59999389629810485"/>
        <rFont val="Ariel"/>
      </rPr>
      <t xml:space="preserve"> m</t>
    </r>
  </si>
  <si>
    <t>Cerra</t>
  </si>
  <si>
    <t>Dionicio Juan Gómez Acajabon</t>
  </si>
  <si>
    <t xml:space="preserve">Marvin Estuardo Macolas Sazo </t>
  </si>
  <si>
    <t xml:space="preserve">Ricardo Arizandieta Garcia </t>
  </si>
  <si>
    <t>Manuel Romeo García Santizo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</si>
</sst>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name val="Ariel"/>
    </font>
    <font>
      <b/>
      <sz val="12"/>
      <color theme="1"/>
      <name val="Ariel"/>
    </font>
    <font>
      <b/>
      <sz val="12"/>
      <color theme="4" tint="0.59999389629810485"/>
      <name val="Ariel"/>
    </font>
    <font>
      <sz val="12"/>
      <color theme="1"/>
      <name val="Ariel"/>
    </font>
    <font>
      <sz val="12"/>
      <name val="Ariel"/>
    </font>
    <font>
      <sz val="12"/>
      <color theme="0"/>
      <name val="Ariel"/>
    </font>
    <font>
      <b/>
      <sz val="12"/>
      <color theme="0"/>
      <name val="Ariel"/>
    </font>
    <font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4" fontId="5" fillId="2" borderId="9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8" fillId="0" borderId="12" xfId="1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44" fontId="7" fillId="4" borderId="12" xfId="1" applyFont="1" applyFill="1" applyBorder="1"/>
    <xf numFmtId="44" fontId="7" fillId="4" borderId="12" xfId="0" applyNumberFormat="1" applyFont="1" applyFill="1" applyBorder="1"/>
    <xf numFmtId="44" fontId="7" fillId="3" borderId="12" xfId="0" applyNumberFormat="1" applyFont="1" applyFill="1" applyBorder="1"/>
    <xf numFmtId="44" fontId="7" fillId="0" borderId="12" xfId="0" applyNumberFormat="1" applyFont="1" applyBorder="1"/>
    <xf numFmtId="44" fontId="7" fillId="0" borderId="12" xfId="0" applyNumberFormat="1" applyFont="1" applyBorder="1" applyAlignment="1">
      <alignment horizontal="left"/>
    </xf>
    <xf numFmtId="44" fontId="7" fillId="2" borderId="12" xfId="0" applyNumberFormat="1" applyFont="1" applyFill="1" applyBorder="1"/>
    <xf numFmtId="0" fontId="7" fillId="4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3" xfId="2" applyFont="1" applyBorder="1" applyAlignment="1">
      <alignment horizontal="center" vertical="center"/>
    </xf>
    <xf numFmtId="44" fontId="8" fillId="0" borderId="13" xfId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/>
    </xf>
    <xf numFmtId="44" fontId="7" fillId="4" borderId="13" xfId="1" applyFont="1" applyFill="1" applyBorder="1"/>
    <xf numFmtId="44" fontId="7" fillId="3" borderId="13" xfId="0" applyNumberFormat="1" applyFont="1" applyFill="1" applyBorder="1"/>
    <xf numFmtId="44" fontId="7" fillId="0" borderId="13" xfId="0" applyNumberFormat="1" applyFont="1" applyBorder="1"/>
    <xf numFmtId="44" fontId="7" fillId="0" borderId="13" xfId="0" applyNumberFormat="1" applyFont="1" applyBorder="1" applyAlignment="1">
      <alignment horizontal="left"/>
    </xf>
    <xf numFmtId="44" fontId="7" fillId="2" borderId="13" xfId="0" applyNumberFormat="1" applyFont="1" applyFill="1" applyBorder="1"/>
    <xf numFmtId="49" fontId="8" fillId="0" borderId="13" xfId="2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left"/>
    </xf>
    <xf numFmtId="0" fontId="8" fillId="0" borderId="13" xfId="3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8" fillId="4" borderId="13" xfId="1" applyFont="1" applyFill="1" applyBorder="1" applyAlignment="1">
      <alignment horizontal="center" vertical="center"/>
    </xf>
    <xf numFmtId="44" fontId="7" fillId="0" borderId="14" xfId="0" applyNumberFormat="1" applyFont="1" applyBorder="1" applyAlignment="1">
      <alignment horizontal="left"/>
    </xf>
    <xf numFmtId="44" fontId="7" fillId="2" borderId="14" xfId="0" applyNumberFormat="1" applyFont="1" applyFill="1" applyBorder="1"/>
    <xf numFmtId="44" fontId="8" fillId="4" borderId="14" xfId="1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/>
    </xf>
    <xf numFmtId="44" fontId="7" fillId="4" borderId="14" xfId="1" applyFont="1" applyFill="1" applyBorder="1"/>
    <xf numFmtId="44" fontId="4" fillId="5" borderId="4" xfId="0" applyNumberFormat="1" applyFont="1" applyFill="1" applyBorder="1"/>
    <xf numFmtId="0" fontId="7" fillId="4" borderId="0" xfId="0" applyFont="1" applyFill="1" applyAlignment="1">
      <alignment horizontal="center"/>
    </xf>
    <xf numFmtId="44" fontId="8" fillId="4" borderId="0" xfId="1" applyFont="1" applyFill="1" applyBorder="1"/>
    <xf numFmtId="44" fontId="8" fillId="4" borderId="0" xfId="0" applyNumberFormat="1" applyFont="1" applyFill="1"/>
    <xf numFmtId="0" fontId="5" fillId="2" borderId="8" xfId="0" applyFont="1" applyFill="1" applyBorder="1" applyAlignment="1">
      <alignment horizontal="center" vertical="center"/>
    </xf>
    <xf numFmtId="44" fontId="7" fillId="7" borderId="12" xfId="0" applyNumberFormat="1" applyFont="1" applyFill="1" applyBorder="1"/>
    <xf numFmtId="44" fontId="7" fillId="7" borderId="13" xfId="0" applyNumberFormat="1" applyFont="1" applyFill="1" applyBorder="1"/>
    <xf numFmtId="0" fontId="8" fillId="4" borderId="13" xfId="2" applyFont="1" applyFill="1" applyBorder="1" applyAlignment="1">
      <alignment horizontal="center" vertical="center"/>
    </xf>
    <xf numFmtId="44" fontId="7" fillId="0" borderId="13" xfId="1" applyFont="1" applyFill="1" applyBorder="1" applyAlignment="1">
      <alignment horizontal="center" vertical="center"/>
    </xf>
    <xf numFmtId="49" fontId="8" fillId="0" borderId="14" xfId="2" applyNumberFormat="1" applyFont="1" applyBorder="1" applyAlignment="1">
      <alignment horizontal="center" vertical="center"/>
    </xf>
    <xf numFmtId="44" fontId="7" fillId="3" borderId="14" xfId="0" applyNumberFormat="1" applyFont="1" applyFill="1" applyBorder="1"/>
    <xf numFmtId="44" fontId="7" fillId="0" borderId="14" xfId="0" applyNumberFormat="1" applyFont="1" applyBorder="1"/>
    <xf numFmtId="44" fontId="7" fillId="7" borderId="14" xfId="0" applyNumberFormat="1" applyFont="1" applyFill="1" applyBorder="1"/>
    <xf numFmtId="44" fontId="7" fillId="0" borderId="6" xfId="0" applyNumberFormat="1" applyFont="1" applyBorder="1"/>
    <xf numFmtId="44" fontId="4" fillId="5" borderId="10" xfId="1" applyFont="1" applyFill="1" applyBorder="1"/>
    <xf numFmtId="44" fontId="4" fillId="4" borderId="0" xfId="1" applyFont="1" applyFill="1" applyBorder="1"/>
    <xf numFmtId="44" fontId="4" fillId="4" borderId="0" xfId="0" applyNumberFormat="1" applyFont="1" applyFill="1"/>
    <xf numFmtId="44" fontId="5" fillId="4" borderId="0" xfId="0" applyNumberFormat="1" applyFont="1" applyFill="1"/>
    <xf numFmtId="8" fontId="8" fillId="4" borderId="0" xfId="0" applyNumberFormat="1" applyFont="1" applyFill="1"/>
    <xf numFmtId="0" fontId="4" fillId="4" borderId="0" xfId="2" applyFont="1" applyFill="1" applyAlignment="1">
      <alignment horizontal="center" vertical="center"/>
    </xf>
    <xf numFmtId="44" fontId="8" fillId="4" borderId="12" xfId="1" applyFont="1" applyFill="1" applyBorder="1" applyAlignment="1">
      <alignment vertical="center"/>
    </xf>
    <xf numFmtId="44" fontId="8" fillId="4" borderId="13" xfId="1" applyFont="1" applyFill="1" applyBorder="1" applyAlignment="1">
      <alignment vertical="center"/>
    </xf>
    <xf numFmtId="44" fontId="8" fillId="0" borderId="13" xfId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44" fontId="8" fillId="4" borderId="0" xfId="1" applyFont="1" applyFill="1" applyBorder="1" applyAlignment="1">
      <alignment vertical="center"/>
    </xf>
    <xf numFmtId="2" fontId="7" fillId="0" borderId="0" xfId="0" applyNumberFormat="1" applyFont="1" applyAlignment="1">
      <alignment horizontal="center"/>
    </xf>
    <xf numFmtId="44" fontId="7" fillId="0" borderId="0" xfId="1" applyFont="1" applyFill="1" applyBorder="1"/>
    <xf numFmtId="44" fontId="7" fillId="0" borderId="0" xfId="0" applyNumberFormat="1" applyFont="1"/>
    <xf numFmtId="0" fontId="9" fillId="0" borderId="0" xfId="0" applyFont="1" applyAlignment="1">
      <alignment horizontal="center"/>
    </xf>
    <xf numFmtId="44" fontId="10" fillId="0" borderId="0" xfId="1" applyFont="1" applyFill="1" applyBorder="1"/>
    <xf numFmtId="44" fontId="10" fillId="0" borderId="0" xfId="0" applyNumberFormat="1" applyFont="1"/>
    <xf numFmtId="44" fontId="4" fillId="0" borderId="0" xfId="1" applyFont="1" applyFill="1" applyBorder="1"/>
    <xf numFmtId="44" fontId="4" fillId="0" borderId="0" xfId="0" applyNumberFormat="1" applyFont="1"/>
    <xf numFmtId="0" fontId="4" fillId="4" borderId="32" xfId="2" applyFont="1" applyFill="1" applyBorder="1" applyAlignment="1">
      <alignment vertical="center"/>
    </xf>
    <xf numFmtId="0" fontId="7" fillId="0" borderId="0" xfId="0" applyFont="1"/>
    <xf numFmtId="0" fontId="4" fillId="2" borderId="9" xfId="2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32" xfId="2" applyFont="1" applyFill="1" applyBorder="1" applyAlignment="1">
      <alignment vertical="center"/>
    </xf>
    <xf numFmtId="165" fontId="8" fillId="4" borderId="9" xfId="2" applyNumberFormat="1" applyFont="1" applyFill="1" applyBorder="1" applyAlignment="1">
      <alignment vertical="center"/>
    </xf>
    <xf numFmtId="44" fontId="7" fillId="0" borderId="0" xfId="0" applyNumberFormat="1" applyFont="1" applyAlignment="1">
      <alignment horizontal="center"/>
    </xf>
    <xf numFmtId="44" fontId="7" fillId="0" borderId="0" xfId="1" applyFont="1"/>
    <xf numFmtId="0" fontId="5" fillId="0" borderId="23" xfId="0" applyFont="1" applyBorder="1" applyAlignment="1">
      <alignment horizontal="right"/>
    </xf>
    <xf numFmtId="0" fontId="7" fillId="0" borderId="2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4" fontId="7" fillId="0" borderId="0" xfId="1" applyFont="1" applyFill="1"/>
    <xf numFmtId="44" fontId="5" fillId="0" borderId="0" xfId="1" applyFont="1" applyFill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164" fontId="8" fillId="0" borderId="12" xfId="2" applyNumberFormat="1" applyFont="1" applyBorder="1" applyAlignment="1">
      <alignment horizontal="center" vertical="center"/>
    </xf>
    <xf numFmtId="44" fontId="8" fillId="0" borderId="14" xfId="1" applyFont="1" applyFill="1" applyBorder="1" applyAlignment="1">
      <alignment horizontal="center" vertical="center"/>
    </xf>
    <xf numFmtId="44" fontId="8" fillId="0" borderId="14" xfId="1" applyFont="1" applyFill="1" applyBorder="1" applyAlignment="1">
      <alignment vertical="center"/>
    </xf>
    <xf numFmtId="44" fontId="7" fillId="0" borderId="13" xfId="1" applyFont="1" applyFill="1" applyBorder="1"/>
    <xf numFmtId="49" fontId="8" fillId="4" borderId="13" xfId="2" applyNumberFormat="1" applyFont="1" applyFill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Fill="1" applyAlignment="1">
      <alignment horizontal="left"/>
    </xf>
    <xf numFmtId="164" fontId="7" fillId="0" borderId="0" xfId="0" applyNumberFormat="1" applyFont="1" applyFill="1"/>
    <xf numFmtId="44" fontId="7" fillId="0" borderId="13" xfId="0" applyNumberFormat="1" applyFont="1" applyFill="1" applyBorder="1"/>
    <xf numFmtId="165" fontId="8" fillId="8" borderId="9" xfId="2" applyNumberFormat="1" applyFont="1" applyFill="1" applyBorder="1" applyAlignment="1">
      <alignment vertic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5" xfId="2" applyNumberFormat="1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4" fontId="5" fillId="2" borderId="3" xfId="1" applyFont="1" applyFill="1" applyBorder="1" applyAlignment="1">
      <alignment horizontal="center" vertical="center" wrapText="1"/>
    </xf>
    <xf numFmtId="44" fontId="5" fillId="2" borderId="21" xfId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0" fontId="4" fillId="4" borderId="0" xfId="2" applyFont="1" applyFill="1" applyAlignment="1">
      <alignment horizontal="center" vertical="center"/>
    </xf>
    <xf numFmtId="0" fontId="4" fillId="6" borderId="24" xfId="2" applyFont="1" applyFill="1" applyBorder="1" applyAlignment="1">
      <alignment horizontal="center" vertical="center" wrapText="1"/>
    </xf>
    <xf numFmtId="0" fontId="4" fillId="6" borderId="26" xfId="2" applyFont="1" applyFill="1" applyBorder="1" applyAlignment="1">
      <alignment horizontal="center" vertical="center" wrapText="1"/>
    </xf>
    <xf numFmtId="0" fontId="4" fillId="6" borderId="28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6" borderId="3" xfId="2" applyFont="1" applyFill="1" applyBorder="1" applyAlignment="1">
      <alignment horizontal="center" vertical="center" wrapText="1"/>
    </xf>
    <xf numFmtId="0" fontId="4" fillId="6" borderId="27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44" fontId="5" fillId="2" borderId="22" xfId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151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151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151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152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"/>
  <sheetViews>
    <sheetView tabSelected="1" zoomScale="53" zoomScaleNormal="53" zoomScaleSheetLayoutView="86" zoomScalePageLayoutView="66" workbookViewId="0">
      <selection activeCell="A4" sqref="A4:A6"/>
    </sheetView>
  </sheetViews>
  <sheetFormatPr baseColWidth="10" defaultColWidth="9.1796875" defaultRowHeight="14.5"/>
  <cols>
    <col min="1" max="1" width="4.7265625" style="1" bestFit="1" customWidth="1"/>
    <col min="2" max="2" width="21.36328125" bestFit="1" customWidth="1"/>
    <col min="3" max="3" width="25.08984375" style="1" bestFit="1" customWidth="1"/>
    <col min="4" max="4" width="48.26953125" style="1" bestFit="1" customWidth="1"/>
    <col min="5" max="5" width="9.7265625" bestFit="1" customWidth="1"/>
    <col min="6" max="6" width="5.7265625" bestFit="1" customWidth="1"/>
    <col min="7" max="7" width="18.6328125" bestFit="1" customWidth="1"/>
    <col min="8" max="8" width="14" bestFit="1" customWidth="1"/>
    <col min="9" max="9" width="19.81640625" bestFit="1" customWidth="1"/>
    <col min="10" max="10" width="35.26953125" bestFit="1" customWidth="1"/>
    <col min="11" max="12" width="27.7265625" bestFit="1" customWidth="1"/>
    <col min="13" max="13" width="26.54296875" bestFit="1" customWidth="1"/>
    <col min="14" max="14" width="25.453125" bestFit="1" customWidth="1"/>
    <col min="15" max="15" width="22.54296875" bestFit="1" customWidth="1"/>
  </cols>
  <sheetData>
    <row r="1" spans="1:16" ht="16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2"/>
    </row>
    <row r="2" spans="1:16" ht="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spans="1:16" ht="15.75" customHeight="1" thickBot="1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2"/>
    </row>
    <row r="4" spans="1:16" ht="18" customHeight="1" thickBot="1">
      <c r="A4" s="120" t="s">
        <v>1</v>
      </c>
      <c r="B4" s="120" t="s">
        <v>2</v>
      </c>
      <c r="C4" s="120" t="s">
        <v>46</v>
      </c>
      <c r="D4" s="120" t="s">
        <v>3</v>
      </c>
      <c r="E4" s="133" t="s">
        <v>4</v>
      </c>
      <c r="F4" s="136" t="s">
        <v>5</v>
      </c>
      <c r="G4" s="136" t="s">
        <v>6</v>
      </c>
      <c r="H4" s="155" t="s">
        <v>7</v>
      </c>
      <c r="I4" s="136" t="s">
        <v>47</v>
      </c>
      <c r="J4" s="124" t="s">
        <v>8</v>
      </c>
      <c r="K4" s="157" t="s">
        <v>9</v>
      </c>
      <c r="L4" s="158"/>
      <c r="M4" s="159"/>
      <c r="N4" s="130" t="s">
        <v>10</v>
      </c>
      <c r="O4" s="120" t="s">
        <v>11</v>
      </c>
      <c r="P4" s="2"/>
    </row>
    <row r="5" spans="1:16" ht="16.5" thickBot="1">
      <c r="A5" s="121"/>
      <c r="B5" s="121"/>
      <c r="C5" s="121"/>
      <c r="D5" s="121"/>
      <c r="E5" s="134"/>
      <c r="F5" s="137"/>
      <c r="G5" s="138"/>
      <c r="H5" s="156"/>
      <c r="I5" s="141"/>
      <c r="J5" s="125"/>
      <c r="K5" s="5" t="s">
        <v>158</v>
      </c>
      <c r="L5" s="5" t="s">
        <v>159</v>
      </c>
      <c r="M5" s="6" t="s">
        <v>160</v>
      </c>
      <c r="N5" s="131"/>
      <c r="O5" s="121"/>
      <c r="P5" s="2"/>
    </row>
    <row r="6" spans="1:16" ht="65.25" customHeight="1" thickBot="1">
      <c r="A6" s="122"/>
      <c r="B6" s="121"/>
      <c r="C6" s="121"/>
      <c r="D6" s="122"/>
      <c r="E6" s="135"/>
      <c r="F6" s="138"/>
      <c r="G6" s="7" t="s">
        <v>12</v>
      </c>
      <c r="H6" s="8" t="s">
        <v>13</v>
      </c>
      <c r="I6" s="9" t="s">
        <v>14</v>
      </c>
      <c r="J6" s="126"/>
      <c r="K6" s="10" t="s">
        <v>15</v>
      </c>
      <c r="L6" s="10" t="s">
        <v>16</v>
      </c>
      <c r="M6" s="10" t="s">
        <v>17</v>
      </c>
      <c r="N6" s="132"/>
      <c r="O6" s="122"/>
      <c r="P6" s="2"/>
    </row>
    <row r="7" spans="1:16" ht="16">
      <c r="A7" s="12">
        <v>1</v>
      </c>
      <c r="B7" s="105" t="s">
        <v>18</v>
      </c>
      <c r="C7" s="104" t="s">
        <v>19</v>
      </c>
      <c r="D7" s="96" t="s">
        <v>20</v>
      </c>
      <c r="E7" s="13">
        <v>71.400000000000006</v>
      </c>
      <c r="F7" s="11">
        <v>29</v>
      </c>
      <c r="G7" s="14">
        <f>(836.6/31*29)</f>
        <v>782.6258064516129</v>
      </c>
      <c r="H7" s="15">
        <f>+E7*F7</f>
        <v>2070.6000000000004</v>
      </c>
      <c r="I7" s="16">
        <f>(250/31*29)</f>
        <v>233.87096774193549</v>
      </c>
      <c r="J7" s="17">
        <f t="shared" ref="J7:J14" si="0">G7+H7+I7</f>
        <v>3087.0967741935488</v>
      </c>
      <c r="K7" s="18">
        <f>ROUND((G7+H7)*4.83%,2)</f>
        <v>137.81</v>
      </c>
      <c r="L7" s="19">
        <v>0</v>
      </c>
      <c r="M7" s="19">
        <v>0</v>
      </c>
      <c r="N7" s="18">
        <f t="shared" ref="N7:N29" si="1">K7+L7+M7</f>
        <v>137.81</v>
      </c>
      <c r="O7" s="20">
        <f>J7-N7</f>
        <v>2949.2867741935488</v>
      </c>
      <c r="P7" s="2"/>
    </row>
    <row r="8" spans="1:16" s="76" customFormat="1" ht="15.5">
      <c r="A8" s="22">
        <f>A7+1</f>
        <v>2</v>
      </c>
      <c r="B8" s="105" t="s">
        <v>18</v>
      </c>
      <c r="C8" s="104" t="s">
        <v>19</v>
      </c>
      <c r="D8" s="23" t="s">
        <v>21</v>
      </c>
      <c r="E8" s="24">
        <v>71.400000000000006</v>
      </c>
      <c r="F8" s="21">
        <f>($F$7)</f>
        <v>29</v>
      </c>
      <c r="G8" s="14">
        <f t="shared" ref="G8:G15" si="2">(836.6/31*29)</f>
        <v>782.6258064516129</v>
      </c>
      <c r="H8" s="26">
        <f t="shared" ref="H8:H28" si="3">+E8*F8</f>
        <v>2070.6000000000004</v>
      </c>
      <c r="I8" s="16">
        <f t="shared" ref="I8:I29" si="4">(250/31*29)</f>
        <v>233.87096774193549</v>
      </c>
      <c r="J8" s="27">
        <f t="shared" si="0"/>
        <v>3087.0967741935488</v>
      </c>
      <c r="K8" s="28">
        <f t="shared" ref="K8:K29" si="5">ROUND((G8+H8)*4.83%,2)</f>
        <v>137.81</v>
      </c>
      <c r="L8" s="29">
        <v>0</v>
      </c>
      <c r="M8" s="29">
        <v>0</v>
      </c>
      <c r="N8" s="18">
        <f t="shared" si="1"/>
        <v>137.81</v>
      </c>
      <c r="O8" s="30">
        <f t="shared" ref="O8:O29" si="6">ROUND(J8-N8,2)</f>
        <v>2949.29</v>
      </c>
    </row>
    <row r="9" spans="1:16" ht="16">
      <c r="A9" s="22">
        <f t="shared" ref="A9:A18" si="7">A8+1</f>
        <v>3</v>
      </c>
      <c r="B9" s="105" t="s">
        <v>18</v>
      </c>
      <c r="C9" s="104" t="s">
        <v>19</v>
      </c>
      <c r="D9" s="23" t="s">
        <v>22</v>
      </c>
      <c r="E9" s="24">
        <v>71.400000000000006</v>
      </c>
      <c r="F9" s="21">
        <f t="shared" ref="F9:F29" si="8">($F$7)</f>
        <v>29</v>
      </c>
      <c r="G9" s="14">
        <f t="shared" si="2"/>
        <v>782.6258064516129</v>
      </c>
      <c r="H9" s="26">
        <f t="shared" si="3"/>
        <v>2070.6000000000004</v>
      </c>
      <c r="I9" s="16">
        <f t="shared" si="4"/>
        <v>233.87096774193549</v>
      </c>
      <c r="J9" s="27">
        <f t="shared" si="0"/>
        <v>3087.0967741935488</v>
      </c>
      <c r="K9" s="28">
        <f t="shared" si="5"/>
        <v>137.81</v>
      </c>
      <c r="L9" s="29">
        <v>0</v>
      </c>
      <c r="M9" s="29">
        <v>0</v>
      </c>
      <c r="N9" s="18">
        <f t="shared" si="1"/>
        <v>137.81</v>
      </c>
      <c r="O9" s="30">
        <f t="shared" si="6"/>
        <v>2949.29</v>
      </c>
      <c r="P9" s="2"/>
    </row>
    <row r="10" spans="1:16" ht="16">
      <c r="A10" s="22">
        <f t="shared" si="7"/>
        <v>4</v>
      </c>
      <c r="B10" s="105" t="s">
        <v>18</v>
      </c>
      <c r="C10" s="104" t="s">
        <v>19</v>
      </c>
      <c r="D10" s="23" t="s">
        <v>23</v>
      </c>
      <c r="E10" s="24">
        <v>71.400000000000006</v>
      </c>
      <c r="F10" s="21">
        <f t="shared" si="8"/>
        <v>29</v>
      </c>
      <c r="G10" s="14">
        <f t="shared" si="2"/>
        <v>782.6258064516129</v>
      </c>
      <c r="H10" s="26">
        <f t="shared" si="3"/>
        <v>2070.6000000000004</v>
      </c>
      <c r="I10" s="16">
        <f t="shared" si="4"/>
        <v>233.87096774193549</v>
      </c>
      <c r="J10" s="27">
        <f t="shared" si="0"/>
        <v>3087.0967741935488</v>
      </c>
      <c r="K10" s="28">
        <f t="shared" si="5"/>
        <v>137.81</v>
      </c>
      <c r="L10" s="29">
        <v>0</v>
      </c>
      <c r="M10" s="29">
        <v>0</v>
      </c>
      <c r="N10" s="18">
        <f t="shared" si="1"/>
        <v>137.81</v>
      </c>
      <c r="O10" s="30">
        <f t="shared" si="6"/>
        <v>2949.29</v>
      </c>
      <c r="P10" s="2"/>
    </row>
    <row r="11" spans="1:16" ht="16">
      <c r="A11" s="22">
        <f t="shared" si="7"/>
        <v>5</v>
      </c>
      <c r="B11" s="105" t="s">
        <v>18</v>
      </c>
      <c r="C11" s="104" t="s">
        <v>19</v>
      </c>
      <c r="D11" s="23" t="s">
        <v>24</v>
      </c>
      <c r="E11" s="24">
        <v>71.400000000000006</v>
      </c>
      <c r="F11" s="21">
        <f t="shared" si="8"/>
        <v>29</v>
      </c>
      <c r="G11" s="14">
        <f t="shared" si="2"/>
        <v>782.6258064516129</v>
      </c>
      <c r="H11" s="26">
        <f t="shared" si="3"/>
        <v>2070.6000000000004</v>
      </c>
      <c r="I11" s="16">
        <f t="shared" si="4"/>
        <v>233.87096774193549</v>
      </c>
      <c r="J11" s="27">
        <f t="shared" si="0"/>
        <v>3087.0967741935488</v>
      </c>
      <c r="K11" s="28">
        <f t="shared" si="5"/>
        <v>137.81</v>
      </c>
      <c r="L11" s="29">
        <v>0</v>
      </c>
      <c r="M11" s="29">
        <v>0</v>
      </c>
      <c r="N11" s="18">
        <f t="shared" si="1"/>
        <v>137.81</v>
      </c>
      <c r="O11" s="30">
        <f t="shared" si="6"/>
        <v>2949.29</v>
      </c>
      <c r="P11" s="2"/>
    </row>
    <row r="12" spans="1:16" ht="16">
      <c r="A12" s="22">
        <f t="shared" si="7"/>
        <v>6</v>
      </c>
      <c r="B12" s="105" t="s">
        <v>18</v>
      </c>
      <c r="C12" s="106" t="s">
        <v>25</v>
      </c>
      <c r="D12" s="23" t="s">
        <v>26</v>
      </c>
      <c r="E12" s="24">
        <v>71.400000000000006</v>
      </c>
      <c r="F12" s="21">
        <f t="shared" si="8"/>
        <v>29</v>
      </c>
      <c r="G12" s="14">
        <f t="shared" si="2"/>
        <v>782.6258064516129</v>
      </c>
      <c r="H12" s="26">
        <f t="shared" si="3"/>
        <v>2070.6000000000004</v>
      </c>
      <c r="I12" s="16">
        <f t="shared" si="4"/>
        <v>233.87096774193549</v>
      </c>
      <c r="J12" s="27">
        <f t="shared" si="0"/>
        <v>3087.0967741935488</v>
      </c>
      <c r="K12" s="28">
        <f t="shared" si="5"/>
        <v>137.81</v>
      </c>
      <c r="L12" s="29">
        <v>0</v>
      </c>
      <c r="M12" s="32">
        <v>0</v>
      </c>
      <c r="N12" s="18">
        <f t="shared" si="1"/>
        <v>137.81</v>
      </c>
      <c r="O12" s="30">
        <f t="shared" si="6"/>
        <v>2949.29</v>
      </c>
      <c r="P12" s="2"/>
    </row>
    <row r="13" spans="1:16" ht="16">
      <c r="A13" s="22">
        <f t="shared" si="7"/>
        <v>7</v>
      </c>
      <c r="B13" s="106" t="s">
        <v>18</v>
      </c>
      <c r="C13" s="104" t="s">
        <v>19</v>
      </c>
      <c r="D13" s="23" t="s">
        <v>27</v>
      </c>
      <c r="E13" s="24">
        <v>71.400000000000006</v>
      </c>
      <c r="F13" s="21">
        <f t="shared" si="8"/>
        <v>29</v>
      </c>
      <c r="G13" s="14">
        <f t="shared" si="2"/>
        <v>782.6258064516129</v>
      </c>
      <c r="H13" s="26">
        <f t="shared" si="3"/>
        <v>2070.6000000000004</v>
      </c>
      <c r="I13" s="16">
        <f t="shared" si="4"/>
        <v>233.87096774193549</v>
      </c>
      <c r="J13" s="27">
        <f t="shared" si="0"/>
        <v>3087.0967741935488</v>
      </c>
      <c r="K13" s="28">
        <f t="shared" si="5"/>
        <v>137.81</v>
      </c>
      <c r="L13" s="29">
        <v>0</v>
      </c>
      <c r="M13" s="112">
        <v>749.7</v>
      </c>
      <c r="N13" s="18">
        <f t="shared" si="1"/>
        <v>887.51</v>
      </c>
      <c r="O13" s="30">
        <f t="shared" si="6"/>
        <v>2199.59</v>
      </c>
      <c r="P13" s="2"/>
    </row>
    <row r="14" spans="1:16" ht="16">
      <c r="A14" s="22">
        <f t="shared" si="7"/>
        <v>8</v>
      </c>
      <c r="B14" s="105" t="s">
        <v>18</v>
      </c>
      <c r="C14" s="104" t="s">
        <v>19</v>
      </c>
      <c r="D14" s="23" t="s">
        <v>28</v>
      </c>
      <c r="E14" s="24">
        <v>71.400000000000006</v>
      </c>
      <c r="F14" s="21">
        <f t="shared" si="8"/>
        <v>29</v>
      </c>
      <c r="G14" s="14">
        <f t="shared" si="2"/>
        <v>782.6258064516129</v>
      </c>
      <c r="H14" s="26">
        <f t="shared" si="3"/>
        <v>2070.6000000000004</v>
      </c>
      <c r="I14" s="16">
        <f t="shared" si="4"/>
        <v>233.87096774193549</v>
      </c>
      <c r="J14" s="27">
        <f t="shared" si="0"/>
        <v>3087.0967741935488</v>
      </c>
      <c r="K14" s="28">
        <f t="shared" si="5"/>
        <v>137.81</v>
      </c>
      <c r="L14" s="29">
        <v>0</v>
      </c>
      <c r="M14" s="32">
        <v>0</v>
      </c>
      <c r="N14" s="18">
        <f t="shared" si="1"/>
        <v>137.81</v>
      </c>
      <c r="O14" s="30">
        <f t="shared" si="6"/>
        <v>2949.29</v>
      </c>
      <c r="P14" s="2"/>
    </row>
    <row r="15" spans="1:16" ht="17.25" customHeight="1">
      <c r="A15" s="22">
        <f t="shared" si="7"/>
        <v>9</v>
      </c>
      <c r="B15" s="105" t="s">
        <v>18</v>
      </c>
      <c r="C15" s="104" t="s">
        <v>19</v>
      </c>
      <c r="D15" s="23" t="s">
        <v>29</v>
      </c>
      <c r="E15" s="24">
        <v>71.400000000000006</v>
      </c>
      <c r="F15" s="21">
        <f t="shared" si="8"/>
        <v>29</v>
      </c>
      <c r="G15" s="14">
        <f t="shared" si="2"/>
        <v>782.6258064516129</v>
      </c>
      <c r="H15" s="26">
        <f t="shared" si="3"/>
        <v>2070.6000000000004</v>
      </c>
      <c r="I15" s="16">
        <f t="shared" si="4"/>
        <v>233.87096774193549</v>
      </c>
      <c r="J15" s="27">
        <f>SUM(G15:I15)</f>
        <v>3087.0967741935488</v>
      </c>
      <c r="K15" s="28">
        <f t="shared" si="5"/>
        <v>137.81</v>
      </c>
      <c r="L15" s="29">
        <v>0</v>
      </c>
      <c r="M15" s="32">
        <v>0</v>
      </c>
      <c r="N15" s="18">
        <f t="shared" si="1"/>
        <v>137.81</v>
      </c>
      <c r="O15" s="30">
        <f t="shared" si="6"/>
        <v>2949.29</v>
      </c>
      <c r="P15" s="2"/>
    </row>
    <row r="16" spans="1:16" ht="17.25" customHeight="1">
      <c r="A16" s="22">
        <f t="shared" si="7"/>
        <v>10</v>
      </c>
      <c r="B16" s="23" t="s">
        <v>30</v>
      </c>
      <c r="C16" s="23" t="s">
        <v>31</v>
      </c>
      <c r="D16" s="23" t="s">
        <v>144</v>
      </c>
      <c r="E16" s="24">
        <v>75.64</v>
      </c>
      <c r="F16" s="21">
        <f t="shared" si="8"/>
        <v>29</v>
      </c>
      <c r="G16" s="25">
        <f>(705.16/31*29)</f>
        <v>659.66580645161287</v>
      </c>
      <c r="H16" s="26">
        <f>+E16*F16</f>
        <v>2193.56</v>
      </c>
      <c r="I16" s="16">
        <f t="shared" si="4"/>
        <v>233.87096774193549</v>
      </c>
      <c r="J16" s="27">
        <f>SUM(G16:I16)</f>
        <v>3087.0967741935483</v>
      </c>
      <c r="K16" s="28">
        <f t="shared" si="5"/>
        <v>137.81</v>
      </c>
      <c r="L16" s="29">
        <v>0</v>
      </c>
      <c r="M16" s="32">
        <v>0</v>
      </c>
      <c r="N16" s="18">
        <f t="shared" si="1"/>
        <v>137.81</v>
      </c>
      <c r="O16" s="30">
        <f t="shared" si="6"/>
        <v>2949.29</v>
      </c>
      <c r="P16" s="2"/>
    </row>
    <row r="17" spans="1:16" ht="18" customHeight="1">
      <c r="A17" s="22">
        <f t="shared" si="7"/>
        <v>11</v>
      </c>
      <c r="B17" s="23" t="s">
        <v>30</v>
      </c>
      <c r="C17" s="23" t="s">
        <v>31</v>
      </c>
      <c r="D17" s="23" t="s">
        <v>32</v>
      </c>
      <c r="E17" s="24">
        <v>75.64</v>
      </c>
      <c r="F17" s="21">
        <f t="shared" si="8"/>
        <v>29</v>
      </c>
      <c r="G17" s="25">
        <f t="shared" ref="G17:G28" si="9">(705.16/31*29)</f>
        <v>659.66580645161287</v>
      </c>
      <c r="H17" s="26">
        <f t="shared" si="3"/>
        <v>2193.56</v>
      </c>
      <c r="I17" s="16">
        <f t="shared" si="4"/>
        <v>233.87096774193549</v>
      </c>
      <c r="J17" s="27">
        <f t="shared" ref="J17:J25" si="10">G17+H17+I17</f>
        <v>3087.0967741935483</v>
      </c>
      <c r="K17" s="28">
        <f t="shared" si="5"/>
        <v>137.81</v>
      </c>
      <c r="L17" s="29">
        <v>0</v>
      </c>
      <c r="M17" s="32">
        <v>0</v>
      </c>
      <c r="N17" s="18">
        <f t="shared" si="1"/>
        <v>137.81</v>
      </c>
      <c r="O17" s="30">
        <f t="shared" si="6"/>
        <v>2949.29</v>
      </c>
      <c r="P17" s="2"/>
    </row>
    <row r="18" spans="1:16" ht="16">
      <c r="A18" s="22">
        <f t="shared" si="7"/>
        <v>12</v>
      </c>
      <c r="B18" s="23" t="s">
        <v>30</v>
      </c>
      <c r="C18" s="23" t="s">
        <v>31</v>
      </c>
      <c r="D18" s="23" t="s">
        <v>33</v>
      </c>
      <c r="E18" s="24">
        <v>75.64</v>
      </c>
      <c r="F18" s="21">
        <f t="shared" si="8"/>
        <v>29</v>
      </c>
      <c r="G18" s="25">
        <f t="shared" si="9"/>
        <v>659.66580645161287</v>
      </c>
      <c r="H18" s="26">
        <f t="shared" si="3"/>
        <v>2193.56</v>
      </c>
      <c r="I18" s="16">
        <f t="shared" si="4"/>
        <v>233.87096774193549</v>
      </c>
      <c r="J18" s="27">
        <f t="shared" si="10"/>
        <v>3087.0967741935483</v>
      </c>
      <c r="K18" s="28">
        <f t="shared" si="5"/>
        <v>137.81</v>
      </c>
      <c r="L18" s="29">
        <v>0</v>
      </c>
      <c r="M18" s="32">
        <v>0</v>
      </c>
      <c r="N18" s="18">
        <f t="shared" si="1"/>
        <v>137.81</v>
      </c>
      <c r="O18" s="30">
        <f t="shared" si="6"/>
        <v>2949.29</v>
      </c>
      <c r="P18" s="2"/>
    </row>
    <row r="19" spans="1:16" ht="16">
      <c r="A19" s="22">
        <f t="shared" ref="A19" si="11">A18+1</f>
        <v>13</v>
      </c>
      <c r="B19" s="23" t="s">
        <v>30</v>
      </c>
      <c r="C19" s="23" t="s">
        <v>31</v>
      </c>
      <c r="D19" s="33" t="s">
        <v>39</v>
      </c>
      <c r="E19" s="24">
        <v>75.64</v>
      </c>
      <c r="F19" s="21">
        <f t="shared" si="8"/>
        <v>29</v>
      </c>
      <c r="G19" s="25">
        <f t="shared" si="9"/>
        <v>659.66580645161287</v>
      </c>
      <c r="H19" s="26">
        <f t="shared" ref="H19:H21" si="12">+E19*F19</f>
        <v>2193.56</v>
      </c>
      <c r="I19" s="16">
        <f t="shared" si="4"/>
        <v>233.87096774193549</v>
      </c>
      <c r="J19" s="27">
        <f t="shared" si="10"/>
        <v>3087.0967741935483</v>
      </c>
      <c r="K19" s="28">
        <f t="shared" ref="K19:K23" si="13">ROUND((G19+H19)*4.83%,2)</f>
        <v>137.81</v>
      </c>
      <c r="L19" s="29">
        <v>0</v>
      </c>
      <c r="M19" s="29">
        <v>0</v>
      </c>
      <c r="N19" s="18">
        <f t="shared" si="1"/>
        <v>137.81</v>
      </c>
      <c r="O19" s="30">
        <f t="shared" si="6"/>
        <v>2949.29</v>
      </c>
      <c r="P19" s="2"/>
    </row>
    <row r="20" spans="1:16" ht="16">
      <c r="A20" s="22">
        <f>A19+1</f>
        <v>14</v>
      </c>
      <c r="B20" s="23" t="s">
        <v>30</v>
      </c>
      <c r="C20" s="23" t="s">
        <v>31</v>
      </c>
      <c r="D20" s="107" t="s">
        <v>145</v>
      </c>
      <c r="E20" s="24">
        <v>75.64</v>
      </c>
      <c r="F20" s="21">
        <f t="shared" si="8"/>
        <v>29</v>
      </c>
      <c r="G20" s="25">
        <f t="shared" si="9"/>
        <v>659.66580645161287</v>
      </c>
      <c r="H20" s="26">
        <f t="shared" si="12"/>
        <v>2193.56</v>
      </c>
      <c r="I20" s="16">
        <f t="shared" si="4"/>
        <v>233.87096774193549</v>
      </c>
      <c r="J20" s="27">
        <f t="shared" si="10"/>
        <v>3087.0967741935483</v>
      </c>
      <c r="K20" s="28">
        <f t="shared" si="13"/>
        <v>137.81</v>
      </c>
      <c r="L20" s="29">
        <v>0</v>
      </c>
      <c r="M20" s="29">
        <v>0</v>
      </c>
      <c r="N20" s="18">
        <f t="shared" si="1"/>
        <v>137.81</v>
      </c>
      <c r="O20" s="30">
        <f t="shared" si="6"/>
        <v>2949.29</v>
      </c>
      <c r="P20" s="2"/>
    </row>
    <row r="21" spans="1:16" ht="16">
      <c r="A21" s="22">
        <f t="shared" ref="A21:A29" si="14">A20+1</f>
        <v>15</v>
      </c>
      <c r="B21" s="22" t="s">
        <v>35</v>
      </c>
      <c r="C21" s="22" t="s">
        <v>36</v>
      </c>
      <c r="D21" s="107" t="s">
        <v>37</v>
      </c>
      <c r="E21" s="24">
        <v>75.64</v>
      </c>
      <c r="F21" s="21">
        <f t="shared" si="8"/>
        <v>29</v>
      </c>
      <c r="G21" s="25">
        <f t="shared" si="9"/>
        <v>659.66580645161287</v>
      </c>
      <c r="H21" s="26">
        <f t="shared" si="12"/>
        <v>2193.56</v>
      </c>
      <c r="I21" s="16">
        <f t="shared" si="4"/>
        <v>233.87096774193549</v>
      </c>
      <c r="J21" s="27">
        <f t="shared" si="10"/>
        <v>3087.0967741935483</v>
      </c>
      <c r="K21" s="28">
        <f t="shared" si="13"/>
        <v>137.81</v>
      </c>
      <c r="L21" s="29">
        <v>0</v>
      </c>
      <c r="M21" s="29">
        <v>0</v>
      </c>
      <c r="N21" s="18">
        <f t="shared" si="1"/>
        <v>137.81</v>
      </c>
      <c r="O21" s="30">
        <f t="shared" si="6"/>
        <v>2949.29</v>
      </c>
      <c r="P21" s="2"/>
    </row>
    <row r="22" spans="1:16" ht="16">
      <c r="A22" s="22">
        <f t="shared" si="14"/>
        <v>16</v>
      </c>
      <c r="B22" s="23" t="s">
        <v>30</v>
      </c>
      <c r="C22" s="23" t="s">
        <v>97</v>
      </c>
      <c r="D22" s="108" t="s">
        <v>143</v>
      </c>
      <c r="E22" s="24">
        <v>75.64</v>
      </c>
      <c r="F22" s="21">
        <f t="shared" si="8"/>
        <v>29</v>
      </c>
      <c r="G22" s="25">
        <f t="shared" si="9"/>
        <v>659.66580645161287</v>
      </c>
      <c r="H22" s="26">
        <f>+E22*F22</f>
        <v>2193.56</v>
      </c>
      <c r="I22" s="16">
        <f t="shared" si="4"/>
        <v>233.87096774193549</v>
      </c>
      <c r="J22" s="27">
        <f t="shared" si="10"/>
        <v>3087.0967741935483</v>
      </c>
      <c r="K22" s="28">
        <f t="shared" si="13"/>
        <v>137.81</v>
      </c>
      <c r="L22" s="36">
        <v>0</v>
      </c>
      <c r="M22" s="36">
        <v>0</v>
      </c>
      <c r="N22" s="18">
        <f t="shared" si="1"/>
        <v>137.81</v>
      </c>
      <c r="O22" s="37">
        <f t="shared" si="6"/>
        <v>2949.29</v>
      </c>
      <c r="P22" s="2"/>
    </row>
    <row r="23" spans="1:16" ht="16">
      <c r="A23" s="22">
        <f t="shared" si="14"/>
        <v>17</v>
      </c>
      <c r="B23" s="23" t="s">
        <v>30</v>
      </c>
      <c r="C23" s="23" t="s">
        <v>34</v>
      </c>
      <c r="D23" s="23" t="s">
        <v>38</v>
      </c>
      <c r="E23" s="24">
        <v>75.64</v>
      </c>
      <c r="F23" s="21">
        <f t="shared" si="8"/>
        <v>29</v>
      </c>
      <c r="G23" s="25">
        <f t="shared" si="9"/>
        <v>659.66580645161287</v>
      </c>
      <c r="H23" s="26">
        <f t="shared" ref="H23" si="15">+E23*F23</f>
        <v>2193.56</v>
      </c>
      <c r="I23" s="16">
        <f t="shared" si="4"/>
        <v>233.87096774193549</v>
      </c>
      <c r="J23" s="27">
        <f t="shared" si="10"/>
        <v>3087.0967741935483</v>
      </c>
      <c r="K23" s="28">
        <f t="shared" si="13"/>
        <v>137.81</v>
      </c>
      <c r="L23" s="29">
        <v>0</v>
      </c>
      <c r="M23" s="29">
        <v>0</v>
      </c>
      <c r="N23" s="18">
        <f t="shared" si="1"/>
        <v>137.81</v>
      </c>
      <c r="O23" s="30">
        <f t="shared" si="6"/>
        <v>2949.29</v>
      </c>
      <c r="P23" s="2"/>
    </row>
    <row r="24" spans="1:16" ht="16">
      <c r="A24" s="21">
        <f>A23+1</f>
        <v>18</v>
      </c>
      <c r="B24" s="23" t="s">
        <v>30</v>
      </c>
      <c r="C24" s="23" t="s">
        <v>161</v>
      </c>
      <c r="D24" s="33" t="s">
        <v>162</v>
      </c>
      <c r="E24" s="24">
        <v>75.64</v>
      </c>
      <c r="F24" s="21">
        <f t="shared" si="8"/>
        <v>29</v>
      </c>
      <c r="G24" s="25">
        <f t="shared" si="9"/>
        <v>659.66580645161287</v>
      </c>
      <c r="H24" s="26">
        <f t="shared" si="3"/>
        <v>2193.56</v>
      </c>
      <c r="I24" s="16">
        <f t="shared" si="4"/>
        <v>233.87096774193549</v>
      </c>
      <c r="J24" s="27">
        <f t="shared" si="10"/>
        <v>3087.0967741935483</v>
      </c>
      <c r="K24" s="28">
        <f t="shared" si="5"/>
        <v>137.81</v>
      </c>
      <c r="L24" s="29">
        <v>0</v>
      </c>
      <c r="M24" s="111">
        <v>0</v>
      </c>
      <c r="N24" s="18">
        <f t="shared" si="1"/>
        <v>137.81</v>
      </c>
      <c r="O24" s="30">
        <f t="shared" si="6"/>
        <v>2949.29</v>
      </c>
      <c r="P24" s="2"/>
    </row>
    <row r="25" spans="1:16" ht="16">
      <c r="A25" s="21">
        <f t="shared" si="14"/>
        <v>19</v>
      </c>
      <c r="B25" s="23" t="s">
        <v>30</v>
      </c>
      <c r="C25" s="23" t="s">
        <v>161</v>
      </c>
      <c r="D25" s="91" t="s">
        <v>163</v>
      </c>
      <c r="E25" s="24">
        <v>75.64</v>
      </c>
      <c r="F25" s="21">
        <f t="shared" si="8"/>
        <v>29</v>
      </c>
      <c r="G25" s="25">
        <f t="shared" si="9"/>
        <v>659.66580645161287</v>
      </c>
      <c r="H25" s="26">
        <f t="shared" si="3"/>
        <v>2193.56</v>
      </c>
      <c r="I25" s="16">
        <f t="shared" si="4"/>
        <v>233.87096774193549</v>
      </c>
      <c r="J25" s="27">
        <f t="shared" si="10"/>
        <v>3087.0967741935483</v>
      </c>
      <c r="K25" s="28">
        <f t="shared" si="5"/>
        <v>137.81</v>
      </c>
      <c r="L25" s="29">
        <v>0</v>
      </c>
      <c r="M25" s="29">
        <v>0</v>
      </c>
      <c r="N25" s="18">
        <f t="shared" si="1"/>
        <v>137.81</v>
      </c>
      <c r="O25" s="30">
        <f t="shared" si="6"/>
        <v>2949.29</v>
      </c>
      <c r="P25" s="2"/>
    </row>
    <row r="26" spans="1:16" ht="16">
      <c r="A26" s="21">
        <f t="shared" si="14"/>
        <v>20</v>
      </c>
      <c r="B26" s="23" t="s">
        <v>30</v>
      </c>
      <c r="C26" s="23" t="s">
        <v>161</v>
      </c>
      <c r="D26" s="23" t="s">
        <v>164</v>
      </c>
      <c r="E26" s="24">
        <v>75.64</v>
      </c>
      <c r="F26" s="21">
        <f t="shared" si="8"/>
        <v>29</v>
      </c>
      <c r="G26" s="25">
        <f t="shared" si="9"/>
        <v>659.66580645161287</v>
      </c>
      <c r="H26" s="26">
        <f t="shared" si="3"/>
        <v>2193.56</v>
      </c>
      <c r="I26" s="16">
        <f t="shared" si="4"/>
        <v>233.87096774193549</v>
      </c>
      <c r="J26" s="27">
        <f>SUM(G26:I26)</f>
        <v>3087.0967741935483</v>
      </c>
      <c r="K26" s="28">
        <f t="shared" si="5"/>
        <v>137.81</v>
      </c>
      <c r="L26" s="29">
        <v>0</v>
      </c>
      <c r="M26" s="29">
        <v>0</v>
      </c>
      <c r="N26" s="18">
        <f t="shared" si="1"/>
        <v>137.81</v>
      </c>
      <c r="O26" s="30">
        <f t="shared" si="6"/>
        <v>2949.29</v>
      </c>
      <c r="P26" s="2"/>
    </row>
    <row r="27" spans="1:16" ht="16">
      <c r="A27" s="21">
        <f t="shared" si="14"/>
        <v>21</v>
      </c>
      <c r="B27" s="23" t="s">
        <v>30</v>
      </c>
      <c r="C27" s="23" t="s">
        <v>25</v>
      </c>
      <c r="D27" s="23" t="s">
        <v>40</v>
      </c>
      <c r="E27" s="24">
        <v>75.64</v>
      </c>
      <c r="F27" s="21">
        <f t="shared" si="8"/>
        <v>29</v>
      </c>
      <c r="G27" s="25">
        <f t="shared" si="9"/>
        <v>659.66580645161287</v>
      </c>
      <c r="H27" s="26">
        <f t="shared" si="3"/>
        <v>2193.56</v>
      </c>
      <c r="I27" s="16">
        <f t="shared" si="4"/>
        <v>233.87096774193549</v>
      </c>
      <c r="J27" s="27">
        <f>G27+H27+I27</f>
        <v>3087.0967741935483</v>
      </c>
      <c r="K27" s="28">
        <f t="shared" si="5"/>
        <v>137.81</v>
      </c>
      <c r="L27" s="29">
        <v>0</v>
      </c>
      <c r="M27" s="29">
        <v>0</v>
      </c>
      <c r="N27" s="18">
        <f t="shared" si="1"/>
        <v>137.81</v>
      </c>
      <c r="O27" s="30">
        <f t="shared" si="6"/>
        <v>2949.29</v>
      </c>
      <c r="P27" s="2"/>
    </row>
    <row r="28" spans="1:16" ht="16">
      <c r="A28" s="21">
        <f t="shared" si="14"/>
        <v>22</v>
      </c>
      <c r="B28" s="23" t="s">
        <v>30</v>
      </c>
      <c r="C28" s="23" t="s">
        <v>25</v>
      </c>
      <c r="D28" s="23" t="s">
        <v>41</v>
      </c>
      <c r="E28" s="24">
        <v>75.64</v>
      </c>
      <c r="F28" s="21">
        <f t="shared" si="8"/>
        <v>29</v>
      </c>
      <c r="G28" s="25">
        <f t="shared" si="9"/>
        <v>659.66580645161287</v>
      </c>
      <c r="H28" s="26">
        <f t="shared" si="3"/>
        <v>2193.56</v>
      </c>
      <c r="I28" s="16">
        <f t="shared" si="4"/>
        <v>233.87096774193549</v>
      </c>
      <c r="J28" s="27">
        <f>G28+H28+I28</f>
        <v>3087.0967741935483</v>
      </c>
      <c r="K28" s="28">
        <f t="shared" si="5"/>
        <v>137.81</v>
      </c>
      <c r="L28" s="29">
        <v>0</v>
      </c>
      <c r="M28" s="29">
        <v>0</v>
      </c>
      <c r="N28" s="18">
        <f t="shared" si="1"/>
        <v>137.81</v>
      </c>
      <c r="O28" s="30">
        <f t="shared" si="6"/>
        <v>2949.29</v>
      </c>
      <c r="P28" s="2"/>
    </row>
    <row r="29" spans="1:16" ht="16.5" thickBot="1">
      <c r="A29" s="21">
        <f t="shared" si="14"/>
        <v>23</v>
      </c>
      <c r="B29" s="102" t="s">
        <v>42</v>
      </c>
      <c r="C29" s="93" t="s">
        <v>31</v>
      </c>
      <c r="D29" s="103" t="s">
        <v>43</v>
      </c>
      <c r="E29" s="98">
        <v>71.400000000000006</v>
      </c>
      <c r="F29" s="21">
        <f t="shared" si="8"/>
        <v>29</v>
      </c>
      <c r="G29" s="39">
        <f>(836.6/31*29)</f>
        <v>782.6258064516129</v>
      </c>
      <c r="H29" s="40">
        <f>E29*F29</f>
        <v>2070.6000000000004</v>
      </c>
      <c r="I29" s="16">
        <f t="shared" si="4"/>
        <v>233.87096774193549</v>
      </c>
      <c r="J29" s="27">
        <f>G29+H29+I29</f>
        <v>3087.0967741935488</v>
      </c>
      <c r="K29" s="28">
        <f t="shared" si="5"/>
        <v>137.81</v>
      </c>
      <c r="L29" s="36">
        <v>0</v>
      </c>
      <c r="M29" s="36">
        <v>0</v>
      </c>
      <c r="N29" s="18">
        <f t="shared" si="1"/>
        <v>137.81</v>
      </c>
      <c r="O29" s="37">
        <f t="shared" si="6"/>
        <v>2949.29</v>
      </c>
      <c r="P29" s="2"/>
    </row>
    <row r="30" spans="1:16" ht="16.5" thickBot="1">
      <c r="A30" s="116" t="s">
        <v>44</v>
      </c>
      <c r="B30" s="117"/>
      <c r="C30" s="118"/>
      <c r="D30" s="117"/>
      <c r="E30" s="117"/>
      <c r="F30" s="119"/>
      <c r="G30" s="41">
        <f t="shared" ref="G30:N30" si="16">SUM(G7:G29)</f>
        <v>16401.913548387092</v>
      </c>
      <c r="H30" s="41">
        <f t="shared" si="16"/>
        <v>49222.279999999992</v>
      </c>
      <c r="I30" s="41">
        <f t="shared" si="16"/>
        <v>5379.0322580645179</v>
      </c>
      <c r="J30" s="41">
        <f t="shared" si="16"/>
        <v>71003.225806451592</v>
      </c>
      <c r="K30" s="41">
        <f t="shared" si="16"/>
        <v>3169.6299999999992</v>
      </c>
      <c r="L30" s="41">
        <f t="shared" si="16"/>
        <v>0</v>
      </c>
      <c r="M30" s="41">
        <f t="shared" si="16"/>
        <v>749.7</v>
      </c>
      <c r="N30" s="41">
        <f t="shared" si="16"/>
        <v>3919.329999999999</v>
      </c>
      <c r="O30" s="41">
        <f>SUM(O7:O29)</f>
        <v>67083.966774193555</v>
      </c>
      <c r="P30" s="2"/>
    </row>
    <row r="31" spans="1:16" ht="16">
      <c r="A31" s="42"/>
      <c r="B31" s="42"/>
      <c r="C31" s="42"/>
      <c r="D31" s="42"/>
      <c r="E31" s="42"/>
      <c r="F31" s="42"/>
      <c r="G31" s="42"/>
      <c r="H31" s="43"/>
      <c r="I31" s="44"/>
      <c r="J31" s="44"/>
      <c r="K31" s="44"/>
      <c r="L31" s="44"/>
      <c r="M31" s="44"/>
      <c r="N31" s="44"/>
      <c r="O31" s="44"/>
      <c r="P31" s="2"/>
    </row>
    <row r="32" spans="1:16" ht="16">
      <c r="A32" s="42"/>
      <c r="B32" s="42"/>
      <c r="C32" s="42"/>
      <c r="D32" s="42"/>
      <c r="E32" s="42"/>
      <c r="F32" s="42"/>
      <c r="G32" s="42"/>
      <c r="H32" s="43"/>
      <c r="I32" s="44"/>
      <c r="J32" s="44"/>
      <c r="K32" s="44"/>
      <c r="L32" s="44"/>
      <c r="M32" s="44"/>
      <c r="N32" s="44"/>
      <c r="O32" s="44"/>
      <c r="P32" s="2"/>
    </row>
    <row r="33" spans="1:16" ht="16">
      <c r="A33" s="42"/>
      <c r="B33" s="42"/>
      <c r="C33" s="42"/>
      <c r="D33" s="42"/>
      <c r="E33" s="42"/>
      <c r="F33" s="42"/>
      <c r="G33" s="42"/>
      <c r="H33" s="43"/>
      <c r="I33" s="44"/>
      <c r="J33" s="44"/>
      <c r="K33" s="44"/>
      <c r="L33" s="44"/>
      <c r="M33" s="44"/>
      <c r="N33" s="44"/>
      <c r="O33" s="44"/>
      <c r="P33" s="2"/>
    </row>
    <row r="34" spans="1:16" ht="16">
      <c r="A34" s="42"/>
      <c r="B34" s="42"/>
      <c r="C34" s="42"/>
      <c r="D34" s="42"/>
      <c r="E34" s="42"/>
      <c r="F34" s="42"/>
      <c r="G34" s="42"/>
      <c r="H34" s="43"/>
      <c r="I34" s="44"/>
      <c r="J34" s="44"/>
      <c r="K34" s="44"/>
      <c r="L34" s="44"/>
      <c r="M34" s="44"/>
      <c r="N34" s="44"/>
      <c r="O34" s="44"/>
      <c r="P34" s="2"/>
    </row>
    <row r="35" spans="1:16" ht="15.75" customHeight="1" thickBot="1">
      <c r="A35" s="123" t="s">
        <v>45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2"/>
    </row>
    <row r="36" spans="1:16" ht="18" customHeight="1" thickBot="1">
      <c r="A36" s="120" t="s">
        <v>1</v>
      </c>
      <c r="B36" s="120" t="s">
        <v>2</v>
      </c>
      <c r="C36" s="120" t="s">
        <v>46</v>
      </c>
      <c r="D36" s="120" t="s">
        <v>3</v>
      </c>
      <c r="E36" s="133" t="s">
        <v>4</v>
      </c>
      <c r="F36" s="136" t="s">
        <v>5</v>
      </c>
      <c r="G36" s="136" t="s">
        <v>6</v>
      </c>
      <c r="H36" s="155" t="s">
        <v>7</v>
      </c>
      <c r="I36" s="136" t="s">
        <v>47</v>
      </c>
      <c r="J36" s="124" t="s">
        <v>8</v>
      </c>
      <c r="K36" s="157" t="s">
        <v>9</v>
      </c>
      <c r="L36" s="158"/>
      <c r="M36" s="159"/>
      <c r="N36" s="130" t="s">
        <v>10</v>
      </c>
      <c r="O36" s="120" t="s">
        <v>11</v>
      </c>
      <c r="P36" s="2"/>
    </row>
    <row r="37" spans="1:16" ht="18" customHeight="1" thickBot="1">
      <c r="A37" s="121"/>
      <c r="B37" s="121"/>
      <c r="C37" s="121"/>
      <c r="D37" s="121"/>
      <c r="E37" s="134"/>
      <c r="F37" s="137"/>
      <c r="G37" s="138"/>
      <c r="H37" s="156"/>
      <c r="I37" s="141"/>
      <c r="J37" s="125"/>
      <c r="K37" s="5" t="s">
        <v>158</v>
      </c>
      <c r="L37" s="5" t="s">
        <v>159</v>
      </c>
      <c r="M37" s="6" t="s">
        <v>160</v>
      </c>
      <c r="N37" s="131"/>
      <c r="O37" s="121"/>
      <c r="P37" s="2"/>
    </row>
    <row r="38" spans="1:16" ht="65.25" customHeight="1" thickBot="1">
      <c r="A38" s="122"/>
      <c r="B38" s="122"/>
      <c r="C38" s="122"/>
      <c r="D38" s="122"/>
      <c r="E38" s="135"/>
      <c r="F38" s="138"/>
      <c r="G38" s="7" t="s">
        <v>12</v>
      </c>
      <c r="H38" s="8" t="s">
        <v>13</v>
      </c>
      <c r="I38" s="45" t="s">
        <v>14</v>
      </c>
      <c r="J38" s="126"/>
      <c r="K38" s="10" t="s">
        <v>15</v>
      </c>
      <c r="L38" s="10" t="s">
        <v>16</v>
      </c>
      <c r="M38" s="10" t="s">
        <v>17</v>
      </c>
      <c r="N38" s="132"/>
      <c r="O38" s="122"/>
      <c r="P38" s="2"/>
    </row>
    <row r="39" spans="1:16" ht="16">
      <c r="A39" s="12">
        <f>(A29+1)</f>
        <v>24</v>
      </c>
      <c r="B39" s="95" t="s">
        <v>48</v>
      </c>
      <c r="C39" s="96" t="s">
        <v>49</v>
      </c>
      <c r="D39" s="96" t="s">
        <v>50</v>
      </c>
      <c r="E39" s="97">
        <v>71.400000000000006</v>
      </c>
      <c r="F39" s="11">
        <f>($F$7)</f>
        <v>29</v>
      </c>
      <c r="G39" s="14">
        <f>(836.6/31*29)</f>
        <v>782.6258064516129</v>
      </c>
      <c r="H39" s="15">
        <f t="shared" ref="H39:H96" si="17">+E39*F39</f>
        <v>2070.6000000000004</v>
      </c>
      <c r="I39" s="16">
        <f>(250/31*29)</f>
        <v>233.87096774193549</v>
      </c>
      <c r="J39" s="17">
        <f>G39+H39+I39</f>
        <v>3087.0967741935488</v>
      </c>
      <c r="K39" s="18">
        <f t="shared" ref="K39:K96" si="18">ROUND((G39+H39)*4.83%,2)</f>
        <v>137.81</v>
      </c>
      <c r="L39" s="18">
        <v>0</v>
      </c>
      <c r="M39" s="18">
        <v>0</v>
      </c>
      <c r="N39" s="18">
        <f>ROUND(SUM(K39:M39),2)</f>
        <v>137.81</v>
      </c>
      <c r="O39" s="46">
        <f t="shared" ref="O39:O51" si="19">ROUND(J39-N39,2)</f>
        <v>2949.29</v>
      </c>
      <c r="P39" s="2"/>
    </row>
    <row r="40" spans="1:16" ht="16">
      <c r="A40" s="21">
        <f>(A39)+1</f>
        <v>25</v>
      </c>
      <c r="B40" s="31" t="s">
        <v>48</v>
      </c>
      <c r="C40" s="23" t="s">
        <v>49</v>
      </c>
      <c r="D40" s="33" t="s">
        <v>51</v>
      </c>
      <c r="E40" s="24">
        <v>71.400000000000006</v>
      </c>
      <c r="F40" s="11">
        <f t="shared" ref="F40:F64" si="20">($F$7)</f>
        <v>29</v>
      </c>
      <c r="G40" s="14">
        <f t="shared" ref="G40:G68" si="21">(836.6/31*29)</f>
        <v>782.6258064516129</v>
      </c>
      <c r="H40" s="26">
        <f t="shared" si="17"/>
        <v>2070.6000000000004</v>
      </c>
      <c r="I40" s="16">
        <f t="shared" ref="I40:I68" si="22">(250/31*29)</f>
        <v>233.87096774193549</v>
      </c>
      <c r="J40" s="27">
        <f t="shared" ref="J40:J96" si="23">G40+H40+I40</f>
        <v>3087.0967741935488</v>
      </c>
      <c r="K40" s="28">
        <f t="shared" si="18"/>
        <v>137.81</v>
      </c>
      <c r="L40" s="28">
        <v>0</v>
      </c>
      <c r="M40" s="113">
        <v>351.72</v>
      </c>
      <c r="N40" s="18">
        <f t="shared" ref="N40:N73" si="24">ROUND(SUM(K40:M40),2)</f>
        <v>489.53</v>
      </c>
      <c r="O40" s="47">
        <f t="shared" si="19"/>
        <v>2597.5700000000002</v>
      </c>
      <c r="P40" s="2"/>
    </row>
    <row r="41" spans="1:16" ht="16">
      <c r="A41" s="21">
        <f t="shared" ref="A41:A68" si="25">(A40)+1</f>
        <v>26</v>
      </c>
      <c r="B41" s="31" t="s">
        <v>48</v>
      </c>
      <c r="C41" s="23" t="s">
        <v>49</v>
      </c>
      <c r="D41" s="33" t="s">
        <v>52</v>
      </c>
      <c r="E41" s="24">
        <v>71.400000000000006</v>
      </c>
      <c r="F41" s="11">
        <f t="shared" si="20"/>
        <v>29</v>
      </c>
      <c r="G41" s="14">
        <f t="shared" si="21"/>
        <v>782.6258064516129</v>
      </c>
      <c r="H41" s="26">
        <f t="shared" si="17"/>
        <v>2070.6000000000004</v>
      </c>
      <c r="I41" s="16">
        <f t="shared" si="22"/>
        <v>233.87096774193549</v>
      </c>
      <c r="J41" s="27">
        <f t="shared" si="23"/>
        <v>3087.0967741935488</v>
      </c>
      <c r="K41" s="28">
        <f t="shared" si="18"/>
        <v>137.81</v>
      </c>
      <c r="L41" s="28">
        <v>0</v>
      </c>
      <c r="M41" s="28">
        <v>0</v>
      </c>
      <c r="N41" s="18">
        <f t="shared" si="24"/>
        <v>137.81</v>
      </c>
      <c r="O41" s="47">
        <f t="shared" si="19"/>
        <v>2949.29</v>
      </c>
      <c r="P41" s="2"/>
    </row>
    <row r="42" spans="1:16" ht="16">
      <c r="A42" s="21">
        <f t="shared" si="25"/>
        <v>27</v>
      </c>
      <c r="B42" s="31" t="s">
        <v>48</v>
      </c>
      <c r="C42" s="23" t="s">
        <v>55</v>
      </c>
      <c r="D42" s="23" t="s">
        <v>56</v>
      </c>
      <c r="E42" s="24">
        <v>71.400000000000006</v>
      </c>
      <c r="F42" s="11">
        <f t="shared" si="20"/>
        <v>29</v>
      </c>
      <c r="G42" s="14">
        <f t="shared" si="21"/>
        <v>782.6258064516129</v>
      </c>
      <c r="H42" s="26">
        <f t="shared" si="17"/>
        <v>2070.6000000000004</v>
      </c>
      <c r="I42" s="16">
        <f t="shared" si="22"/>
        <v>233.87096774193549</v>
      </c>
      <c r="J42" s="27">
        <f t="shared" si="23"/>
        <v>3087.0967741935488</v>
      </c>
      <c r="K42" s="28">
        <f t="shared" si="18"/>
        <v>137.81</v>
      </c>
      <c r="L42" s="28">
        <v>0</v>
      </c>
      <c r="M42" s="28">
        <v>0</v>
      </c>
      <c r="N42" s="18">
        <f t="shared" si="24"/>
        <v>137.81</v>
      </c>
      <c r="O42" s="47">
        <f t="shared" si="19"/>
        <v>2949.29</v>
      </c>
      <c r="P42" s="2"/>
    </row>
    <row r="43" spans="1:16" ht="16">
      <c r="A43" s="21">
        <f t="shared" si="25"/>
        <v>28</v>
      </c>
      <c r="B43" s="31" t="s">
        <v>48</v>
      </c>
      <c r="C43" s="23" t="s">
        <v>55</v>
      </c>
      <c r="D43" s="23" t="s">
        <v>57</v>
      </c>
      <c r="E43" s="24">
        <v>71.400000000000006</v>
      </c>
      <c r="F43" s="11">
        <f t="shared" si="20"/>
        <v>29</v>
      </c>
      <c r="G43" s="14">
        <f t="shared" si="21"/>
        <v>782.6258064516129</v>
      </c>
      <c r="H43" s="26">
        <f t="shared" si="17"/>
        <v>2070.6000000000004</v>
      </c>
      <c r="I43" s="16">
        <f t="shared" si="22"/>
        <v>233.87096774193549</v>
      </c>
      <c r="J43" s="27">
        <f t="shared" si="23"/>
        <v>3087.0967741935488</v>
      </c>
      <c r="K43" s="28">
        <f t="shared" si="18"/>
        <v>137.81</v>
      </c>
      <c r="L43" s="28">
        <v>0</v>
      </c>
      <c r="M43" s="28">
        <v>0</v>
      </c>
      <c r="N43" s="18">
        <f t="shared" si="24"/>
        <v>137.81</v>
      </c>
      <c r="O43" s="47">
        <f t="shared" si="19"/>
        <v>2949.29</v>
      </c>
      <c r="P43" s="2"/>
    </row>
    <row r="44" spans="1:16" ht="16">
      <c r="A44" s="21">
        <f t="shared" si="25"/>
        <v>29</v>
      </c>
      <c r="B44" s="31" t="s">
        <v>48</v>
      </c>
      <c r="C44" s="23" t="s">
        <v>55</v>
      </c>
      <c r="D44" s="33" t="s">
        <v>58</v>
      </c>
      <c r="E44" s="24">
        <v>71.400000000000006</v>
      </c>
      <c r="F44" s="12">
        <f t="shared" si="20"/>
        <v>29</v>
      </c>
      <c r="G44" s="14">
        <f t="shared" si="21"/>
        <v>782.6258064516129</v>
      </c>
      <c r="H44" s="100">
        <f t="shared" si="17"/>
        <v>2070.6000000000004</v>
      </c>
      <c r="I44" s="16">
        <f t="shared" si="22"/>
        <v>233.87096774193549</v>
      </c>
      <c r="J44" s="27">
        <f t="shared" si="23"/>
        <v>3087.0967741935488</v>
      </c>
      <c r="K44" s="28">
        <f t="shared" si="18"/>
        <v>137.81</v>
      </c>
      <c r="L44" s="28">
        <v>0</v>
      </c>
      <c r="M44" s="28">
        <v>0</v>
      </c>
      <c r="N44" s="18">
        <f t="shared" si="24"/>
        <v>137.81</v>
      </c>
      <c r="O44" s="47">
        <f t="shared" si="19"/>
        <v>2949.29</v>
      </c>
      <c r="P44" s="2"/>
    </row>
    <row r="45" spans="1:16" ht="16">
      <c r="A45" s="21">
        <f t="shared" si="25"/>
        <v>30</v>
      </c>
      <c r="B45" s="31" t="s">
        <v>48</v>
      </c>
      <c r="C45" s="23" t="s">
        <v>55</v>
      </c>
      <c r="D45" s="33" t="s">
        <v>142</v>
      </c>
      <c r="E45" s="24">
        <v>71.400000000000006</v>
      </c>
      <c r="F45" s="11">
        <f t="shared" si="20"/>
        <v>29</v>
      </c>
      <c r="G45" s="14">
        <f t="shared" si="21"/>
        <v>782.6258064516129</v>
      </c>
      <c r="H45" s="26">
        <f t="shared" si="17"/>
        <v>2070.6000000000004</v>
      </c>
      <c r="I45" s="16">
        <f t="shared" si="22"/>
        <v>233.87096774193549</v>
      </c>
      <c r="J45" s="27">
        <f t="shared" si="23"/>
        <v>3087.0967741935488</v>
      </c>
      <c r="K45" s="28">
        <f t="shared" si="18"/>
        <v>137.81</v>
      </c>
      <c r="L45" s="28">
        <v>0</v>
      </c>
      <c r="M45" s="28">
        <v>0</v>
      </c>
      <c r="N45" s="18">
        <f t="shared" si="24"/>
        <v>137.81</v>
      </c>
      <c r="O45" s="47">
        <f t="shared" si="19"/>
        <v>2949.29</v>
      </c>
      <c r="P45" s="2"/>
    </row>
    <row r="46" spans="1:16" ht="16">
      <c r="A46" s="21">
        <f t="shared" si="25"/>
        <v>31</v>
      </c>
      <c r="B46" s="31" t="s">
        <v>48</v>
      </c>
      <c r="C46" s="23" t="s">
        <v>55</v>
      </c>
      <c r="D46" s="33" t="s">
        <v>74</v>
      </c>
      <c r="E46" s="24">
        <v>71.400000000000006</v>
      </c>
      <c r="F46" s="11">
        <f t="shared" si="20"/>
        <v>29</v>
      </c>
      <c r="G46" s="14">
        <f t="shared" si="21"/>
        <v>782.6258064516129</v>
      </c>
      <c r="H46" s="26">
        <f t="shared" ref="H46:H49" si="26">+E46*F46</f>
        <v>2070.6000000000004</v>
      </c>
      <c r="I46" s="16">
        <f t="shared" si="22"/>
        <v>233.87096774193549</v>
      </c>
      <c r="J46" s="27">
        <f t="shared" ref="J46:J50" si="27">G46+H46+I46</f>
        <v>3087.0967741935488</v>
      </c>
      <c r="K46" s="28">
        <f t="shared" ref="K46:K51" si="28">ROUND((G46+H46)*4.83%,2)</f>
        <v>137.81</v>
      </c>
      <c r="L46" s="28">
        <v>0</v>
      </c>
      <c r="M46" s="28">
        <v>0</v>
      </c>
      <c r="N46" s="18">
        <f t="shared" si="24"/>
        <v>137.81</v>
      </c>
      <c r="O46" s="47">
        <f t="shared" si="19"/>
        <v>2949.29</v>
      </c>
      <c r="P46" s="2"/>
    </row>
    <row r="47" spans="1:16" ht="16">
      <c r="A47" s="21">
        <f t="shared" si="25"/>
        <v>32</v>
      </c>
      <c r="B47" s="31" t="s">
        <v>48</v>
      </c>
      <c r="C47" s="23" t="s">
        <v>55</v>
      </c>
      <c r="D47" s="23" t="s">
        <v>152</v>
      </c>
      <c r="E47" s="24">
        <v>71.400000000000006</v>
      </c>
      <c r="F47" s="11">
        <f t="shared" si="20"/>
        <v>29</v>
      </c>
      <c r="G47" s="14">
        <f t="shared" si="21"/>
        <v>782.6258064516129</v>
      </c>
      <c r="H47" s="26">
        <f t="shared" si="26"/>
        <v>2070.6000000000004</v>
      </c>
      <c r="I47" s="16">
        <f t="shared" si="22"/>
        <v>233.87096774193549</v>
      </c>
      <c r="J47" s="27">
        <f t="shared" si="27"/>
        <v>3087.0967741935488</v>
      </c>
      <c r="K47" s="28">
        <f t="shared" si="28"/>
        <v>137.81</v>
      </c>
      <c r="L47" s="28">
        <v>0</v>
      </c>
      <c r="M47" s="28">
        <v>0</v>
      </c>
      <c r="N47" s="18">
        <f t="shared" si="24"/>
        <v>137.81</v>
      </c>
      <c r="O47" s="47">
        <f t="shared" si="19"/>
        <v>2949.29</v>
      </c>
      <c r="P47" s="2"/>
    </row>
    <row r="48" spans="1:16" ht="16">
      <c r="A48" s="21">
        <f t="shared" si="25"/>
        <v>33</v>
      </c>
      <c r="B48" s="31" t="s">
        <v>48</v>
      </c>
      <c r="C48" s="23" t="s">
        <v>53</v>
      </c>
      <c r="D48" s="23" t="s">
        <v>54</v>
      </c>
      <c r="E48" s="24">
        <v>71.400000000000006</v>
      </c>
      <c r="F48" s="11">
        <f t="shared" si="20"/>
        <v>29</v>
      </c>
      <c r="G48" s="14">
        <f t="shared" si="21"/>
        <v>782.6258064516129</v>
      </c>
      <c r="H48" s="26">
        <f t="shared" ref="H48" si="29">+E48*F48</f>
        <v>2070.6000000000004</v>
      </c>
      <c r="I48" s="16">
        <f t="shared" si="22"/>
        <v>233.87096774193549</v>
      </c>
      <c r="J48" s="27">
        <f t="shared" ref="J48" si="30">G48+H48+I48</f>
        <v>3087.0967741935488</v>
      </c>
      <c r="K48" s="28">
        <f t="shared" ref="K48" si="31">ROUND((G48+H48)*4.83%,2)</f>
        <v>137.81</v>
      </c>
      <c r="L48" s="28">
        <v>0</v>
      </c>
      <c r="M48" s="28">
        <v>0</v>
      </c>
      <c r="N48" s="18">
        <f t="shared" ref="N48" si="32">ROUND(SUM(K48:M48),2)</f>
        <v>137.81</v>
      </c>
      <c r="O48" s="47">
        <f t="shared" ref="O48" si="33">ROUND(J48-N48,2)</f>
        <v>2949.29</v>
      </c>
      <c r="P48" s="2"/>
    </row>
    <row r="49" spans="1:16" ht="16">
      <c r="A49" s="22">
        <f t="shared" si="25"/>
        <v>34</v>
      </c>
      <c r="B49" s="31" t="s">
        <v>48</v>
      </c>
      <c r="C49" s="23" t="s">
        <v>53</v>
      </c>
      <c r="D49" s="23" t="s">
        <v>59</v>
      </c>
      <c r="E49" s="24">
        <v>71.400000000000006</v>
      </c>
      <c r="F49" s="11">
        <f t="shared" si="20"/>
        <v>29</v>
      </c>
      <c r="G49" s="14">
        <f t="shared" si="21"/>
        <v>782.6258064516129</v>
      </c>
      <c r="H49" s="26">
        <f t="shared" si="26"/>
        <v>2070.6000000000004</v>
      </c>
      <c r="I49" s="16">
        <f t="shared" si="22"/>
        <v>233.87096774193549</v>
      </c>
      <c r="J49" s="27">
        <f t="shared" si="27"/>
        <v>3087.0967741935488</v>
      </c>
      <c r="K49" s="28">
        <f t="shared" si="28"/>
        <v>137.81</v>
      </c>
      <c r="L49" s="28">
        <v>0</v>
      </c>
      <c r="M49" s="28">
        <v>0</v>
      </c>
      <c r="N49" s="18">
        <f t="shared" si="24"/>
        <v>137.81</v>
      </c>
      <c r="O49" s="47">
        <f t="shared" si="19"/>
        <v>2949.29</v>
      </c>
      <c r="P49" s="2"/>
    </row>
    <row r="50" spans="1:16" ht="16">
      <c r="A50" s="22">
        <f t="shared" si="25"/>
        <v>35</v>
      </c>
      <c r="B50" s="31" t="s">
        <v>48</v>
      </c>
      <c r="C50" s="23" t="s">
        <v>53</v>
      </c>
      <c r="D50" s="23" t="s">
        <v>153</v>
      </c>
      <c r="E50" s="35">
        <v>71.400000000000006</v>
      </c>
      <c r="F50" s="11">
        <f t="shared" si="20"/>
        <v>29</v>
      </c>
      <c r="G50" s="14">
        <f t="shared" si="21"/>
        <v>782.6258064516129</v>
      </c>
      <c r="H50" s="26">
        <f>+E50*F50</f>
        <v>2070.6000000000004</v>
      </c>
      <c r="I50" s="16">
        <f t="shared" si="22"/>
        <v>233.87096774193549</v>
      </c>
      <c r="J50" s="27">
        <f t="shared" si="27"/>
        <v>3087.0967741935488</v>
      </c>
      <c r="K50" s="28">
        <f t="shared" si="28"/>
        <v>137.81</v>
      </c>
      <c r="L50" s="28">
        <v>0</v>
      </c>
      <c r="M50" s="28">
        <v>0</v>
      </c>
      <c r="N50" s="18">
        <f t="shared" si="24"/>
        <v>137.81</v>
      </c>
      <c r="O50" s="47">
        <f t="shared" si="19"/>
        <v>2949.29</v>
      </c>
      <c r="P50" s="2"/>
    </row>
    <row r="51" spans="1:16" ht="16">
      <c r="A51" s="22">
        <f t="shared" si="25"/>
        <v>36</v>
      </c>
      <c r="B51" s="31" t="s">
        <v>48</v>
      </c>
      <c r="C51" s="23" t="s">
        <v>53</v>
      </c>
      <c r="D51" s="23" t="s">
        <v>60</v>
      </c>
      <c r="E51" s="35">
        <v>71.400000000000006</v>
      </c>
      <c r="F51" s="11">
        <f t="shared" si="20"/>
        <v>29</v>
      </c>
      <c r="G51" s="14">
        <f t="shared" si="21"/>
        <v>782.6258064516129</v>
      </c>
      <c r="H51" s="26">
        <f t="shared" si="17"/>
        <v>2070.6000000000004</v>
      </c>
      <c r="I51" s="16">
        <f t="shared" si="22"/>
        <v>233.87096774193549</v>
      </c>
      <c r="J51" s="27">
        <f t="shared" si="23"/>
        <v>3087.0967741935488</v>
      </c>
      <c r="K51" s="28">
        <f t="shared" si="28"/>
        <v>137.81</v>
      </c>
      <c r="L51" s="28">
        <v>0</v>
      </c>
      <c r="M51" s="28">
        <v>0</v>
      </c>
      <c r="N51" s="18">
        <f t="shared" si="24"/>
        <v>137.81</v>
      </c>
      <c r="O51" s="47">
        <f t="shared" si="19"/>
        <v>2949.29</v>
      </c>
      <c r="P51" s="2"/>
    </row>
    <row r="52" spans="1:16" ht="16">
      <c r="A52" s="22">
        <f t="shared" si="25"/>
        <v>37</v>
      </c>
      <c r="B52" s="31" t="s">
        <v>48</v>
      </c>
      <c r="C52" s="23" t="s">
        <v>53</v>
      </c>
      <c r="D52" s="33" t="s">
        <v>61</v>
      </c>
      <c r="E52" s="35">
        <v>71.400000000000006</v>
      </c>
      <c r="F52" s="11">
        <f t="shared" si="20"/>
        <v>29</v>
      </c>
      <c r="G52" s="14">
        <f t="shared" si="21"/>
        <v>782.6258064516129</v>
      </c>
      <c r="H52" s="26">
        <f t="shared" si="17"/>
        <v>2070.6000000000004</v>
      </c>
      <c r="I52" s="16">
        <f t="shared" si="22"/>
        <v>233.87096774193549</v>
      </c>
      <c r="J52" s="27">
        <f t="shared" si="23"/>
        <v>3087.0967741935488</v>
      </c>
      <c r="K52" s="28">
        <f t="shared" si="18"/>
        <v>137.81</v>
      </c>
      <c r="L52" s="28">
        <v>0</v>
      </c>
      <c r="M52" s="28">
        <v>0</v>
      </c>
      <c r="N52" s="18">
        <f t="shared" si="24"/>
        <v>137.81</v>
      </c>
      <c r="O52" s="47">
        <f t="shared" ref="O52:O68" si="34">ROUND(J52-N52,2)</f>
        <v>2949.29</v>
      </c>
      <c r="P52" s="2"/>
    </row>
    <row r="53" spans="1:16" ht="16">
      <c r="A53" s="22">
        <f t="shared" si="25"/>
        <v>38</v>
      </c>
      <c r="B53" s="31" t="s">
        <v>48</v>
      </c>
      <c r="C53" s="23" t="s">
        <v>53</v>
      </c>
      <c r="D53" s="33" t="s">
        <v>62</v>
      </c>
      <c r="E53" s="35">
        <v>71.400000000000006</v>
      </c>
      <c r="F53" s="11">
        <f t="shared" si="20"/>
        <v>29</v>
      </c>
      <c r="G53" s="14">
        <f t="shared" si="21"/>
        <v>782.6258064516129</v>
      </c>
      <c r="H53" s="26">
        <f t="shared" si="17"/>
        <v>2070.6000000000004</v>
      </c>
      <c r="I53" s="16">
        <f t="shared" si="22"/>
        <v>233.87096774193549</v>
      </c>
      <c r="J53" s="27">
        <f t="shared" si="23"/>
        <v>3087.0967741935488</v>
      </c>
      <c r="K53" s="28">
        <f t="shared" si="18"/>
        <v>137.81</v>
      </c>
      <c r="L53" s="28">
        <v>0</v>
      </c>
      <c r="M53" s="28">
        <v>0</v>
      </c>
      <c r="N53" s="18">
        <f t="shared" si="24"/>
        <v>137.81</v>
      </c>
      <c r="O53" s="47">
        <f t="shared" si="34"/>
        <v>2949.29</v>
      </c>
      <c r="P53" s="2"/>
    </row>
    <row r="54" spans="1:16" ht="16">
      <c r="A54" s="22">
        <f t="shared" si="25"/>
        <v>39</v>
      </c>
      <c r="B54" s="31" t="s">
        <v>48</v>
      </c>
      <c r="C54" s="23" t="s">
        <v>53</v>
      </c>
      <c r="D54" s="33" t="s">
        <v>63</v>
      </c>
      <c r="E54" s="35">
        <v>71.400000000000006</v>
      </c>
      <c r="F54" s="11">
        <f t="shared" si="20"/>
        <v>29</v>
      </c>
      <c r="G54" s="14">
        <f t="shared" si="21"/>
        <v>782.6258064516129</v>
      </c>
      <c r="H54" s="26">
        <f t="shared" si="17"/>
        <v>2070.6000000000004</v>
      </c>
      <c r="I54" s="16">
        <f t="shared" si="22"/>
        <v>233.87096774193549</v>
      </c>
      <c r="J54" s="27">
        <f t="shared" si="23"/>
        <v>3087.0967741935488</v>
      </c>
      <c r="K54" s="28">
        <f t="shared" si="18"/>
        <v>137.81</v>
      </c>
      <c r="L54" s="28">
        <v>0</v>
      </c>
      <c r="M54" s="28">
        <v>0</v>
      </c>
      <c r="N54" s="18">
        <f t="shared" si="24"/>
        <v>137.81</v>
      </c>
      <c r="O54" s="47">
        <f t="shared" si="34"/>
        <v>2949.29</v>
      </c>
      <c r="P54" s="2"/>
    </row>
    <row r="55" spans="1:16" ht="16">
      <c r="A55" s="22">
        <f t="shared" si="25"/>
        <v>40</v>
      </c>
      <c r="B55" s="31" t="s">
        <v>48</v>
      </c>
      <c r="C55" s="23" t="s">
        <v>53</v>
      </c>
      <c r="D55" s="33" t="s">
        <v>64</v>
      </c>
      <c r="E55" s="35">
        <v>71.400000000000006</v>
      </c>
      <c r="F55" s="11">
        <f t="shared" si="20"/>
        <v>29</v>
      </c>
      <c r="G55" s="14">
        <f t="shared" si="21"/>
        <v>782.6258064516129</v>
      </c>
      <c r="H55" s="26">
        <f t="shared" si="17"/>
        <v>2070.6000000000004</v>
      </c>
      <c r="I55" s="16">
        <f t="shared" si="22"/>
        <v>233.87096774193549</v>
      </c>
      <c r="J55" s="27">
        <f t="shared" si="23"/>
        <v>3087.0967741935488</v>
      </c>
      <c r="K55" s="28">
        <f t="shared" si="18"/>
        <v>137.81</v>
      </c>
      <c r="L55" s="28">
        <v>0</v>
      </c>
      <c r="M55" s="114">
        <v>351.72</v>
      </c>
      <c r="N55" s="18">
        <f t="shared" si="24"/>
        <v>489.53</v>
      </c>
      <c r="O55" s="47">
        <f t="shared" si="34"/>
        <v>2597.5700000000002</v>
      </c>
      <c r="P55" s="2"/>
    </row>
    <row r="56" spans="1:16" ht="16">
      <c r="A56" s="22">
        <f t="shared" si="25"/>
        <v>41</v>
      </c>
      <c r="B56" s="31" t="s">
        <v>48</v>
      </c>
      <c r="C56" s="23" t="s">
        <v>53</v>
      </c>
      <c r="D56" s="33" t="s">
        <v>65</v>
      </c>
      <c r="E56" s="35">
        <v>71.400000000000006</v>
      </c>
      <c r="F56" s="11">
        <f t="shared" si="20"/>
        <v>29</v>
      </c>
      <c r="G56" s="14">
        <f t="shared" si="21"/>
        <v>782.6258064516129</v>
      </c>
      <c r="H56" s="26">
        <f t="shared" si="17"/>
        <v>2070.6000000000004</v>
      </c>
      <c r="I56" s="16">
        <f t="shared" si="22"/>
        <v>233.87096774193549</v>
      </c>
      <c r="J56" s="27">
        <f t="shared" si="23"/>
        <v>3087.0967741935488</v>
      </c>
      <c r="K56" s="28">
        <f t="shared" si="18"/>
        <v>137.81</v>
      </c>
      <c r="L56" s="28">
        <v>0</v>
      </c>
      <c r="M56" s="113">
        <v>417.6</v>
      </c>
      <c r="N56" s="18">
        <f t="shared" si="24"/>
        <v>555.41</v>
      </c>
      <c r="O56" s="47">
        <f t="shared" si="34"/>
        <v>2531.69</v>
      </c>
      <c r="P56" s="2"/>
    </row>
    <row r="57" spans="1:16" ht="16">
      <c r="A57" s="22">
        <f t="shared" si="25"/>
        <v>42</v>
      </c>
      <c r="B57" s="31" t="s">
        <v>48</v>
      </c>
      <c r="C57" s="23" t="s">
        <v>53</v>
      </c>
      <c r="D57" s="33" t="s">
        <v>66</v>
      </c>
      <c r="E57" s="35">
        <v>71.400000000000006</v>
      </c>
      <c r="F57" s="11">
        <f t="shared" si="20"/>
        <v>29</v>
      </c>
      <c r="G57" s="14">
        <f t="shared" si="21"/>
        <v>782.6258064516129</v>
      </c>
      <c r="H57" s="26">
        <f t="shared" si="17"/>
        <v>2070.6000000000004</v>
      </c>
      <c r="I57" s="16">
        <f t="shared" si="22"/>
        <v>233.87096774193549</v>
      </c>
      <c r="J57" s="27">
        <f t="shared" si="23"/>
        <v>3087.0967741935488</v>
      </c>
      <c r="K57" s="28">
        <f t="shared" si="18"/>
        <v>137.81</v>
      </c>
      <c r="L57" s="28">
        <v>0</v>
      </c>
      <c r="M57" s="114">
        <v>700</v>
      </c>
      <c r="N57" s="18">
        <f t="shared" si="24"/>
        <v>837.81</v>
      </c>
      <c r="O57" s="47">
        <f t="shared" si="34"/>
        <v>2249.29</v>
      </c>
      <c r="P57" s="2"/>
    </row>
    <row r="58" spans="1:16" ht="16">
      <c r="A58" s="22">
        <f t="shared" si="25"/>
        <v>43</v>
      </c>
      <c r="B58" s="31" t="s">
        <v>48</v>
      </c>
      <c r="C58" s="23" t="s">
        <v>53</v>
      </c>
      <c r="D58" s="92" t="s">
        <v>67</v>
      </c>
      <c r="E58" s="35">
        <v>71.400000000000006</v>
      </c>
      <c r="F58" s="11">
        <f t="shared" si="20"/>
        <v>29</v>
      </c>
      <c r="G58" s="14">
        <f t="shared" si="21"/>
        <v>782.6258064516129</v>
      </c>
      <c r="H58" s="26">
        <f t="shared" si="17"/>
        <v>2070.6000000000004</v>
      </c>
      <c r="I58" s="16">
        <f t="shared" si="22"/>
        <v>233.87096774193549</v>
      </c>
      <c r="J58" s="27">
        <f t="shared" si="23"/>
        <v>3087.0967741935488</v>
      </c>
      <c r="K58" s="28">
        <f t="shared" si="18"/>
        <v>137.81</v>
      </c>
      <c r="L58" s="28">
        <v>0</v>
      </c>
      <c r="M58" s="28">
        <v>0</v>
      </c>
      <c r="N58" s="18">
        <f t="shared" si="24"/>
        <v>137.81</v>
      </c>
      <c r="O58" s="47">
        <f t="shared" si="34"/>
        <v>2949.29</v>
      </c>
      <c r="P58" s="2"/>
    </row>
    <row r="59" spans="1:16" ht="16">
      <c r="A59" s="22">
        <f t="shared" si="25"/>
        <v>44</v>
      </c>
      <c r="B59" s="31" t="s">
        <v>48</v>
      </c>
      <c r="C59" s="23" t="s">
        <v>53</v>
      </c>
      <c r="D59" s="33" t="s">
        <v>68</v>
      </c>
      <c r="E59" s="35">
        <v>71.400000000000006</v>
      </c>
      <c r="F59" s="11">
        <f t="shared" si="20"/>
        <v>29</v>
      </c>
      <c r="G59" s="14">
        <f t="shared" si="21"/>
        <v>782.6258064516129</v>
      </c>
      <c r="H59" s="26">
        <f t="shared" si="17"/>
        <v>2070.6000000000004</v>
      </c>
      <c r="I59" s="16">
        <f t="shared" si="22"/>
        <v>233.87096774193549</v>
      </c>
      <c r="J59" s="27">
        <f t="shared" si="23"/>
        <v>3087.0967741935488</v>
      </c>
      <c r="K59" s="28">
        <f t="shared" si="18"/>
        <v>137.81</v>
      </c>
      <c r="L59" s="28">
        <v>0</v>
      </c>
      <c r="M59" s="28">
        <v>0</v>
      </c>
      <c r="N59" s="18">
        <f t="shared" si="24"/>
        <v>137.81</v>
      </c>
      <c r="O59" s="47">
        <f t="shared" si="34"/>
        <v>2949.29</v>
      </c>
      <c r="P59" s="2"/>
    </row>
    <row r="60" spans="1:16" ht="16">
      <c r="A60" s="22">
        <f t="shared" si="25"/>
        <v>45</v>
      </c>
      <c r="B60" s="31" t="s">
        <v>48</v>
      </c>
      <c r="C60" s="23" t="s">
        <v>53</v>
      </c>
      <c r="D60" s="33" t="s">
        <v>69</v>
      </c>
      <c r="E60" s="35">
        <v>71.400000000000006</v>
      </c>
      <c r="F60" s="11">
        <f t="shared" si="20"/>
        <v>29</v>
      </c>
      <c r="G60" s="14">
        <f t="shared" si="21"/>
        <v>782.6258064516129</v>
      </c>
      <c r="H60" s="26">
        <f t="shared" si="17"/>
        <v>2070.6000000000004</v>
      </c>
      <c r="I60" s="16">
        <f t="shared" si="22"/>
        <v>233.87096774193549</v>
      </c>
      <c r="J60" s="27">
        <f t="shared" si="23"/>
        <v>3087.0967741935488</v>
      </c>
      <c r="K60" s="28">
        <f t="shared" si="18"/>
        <v>137.81</v>
      </c>
      <c r="L60" s="28">
        <v>0</v>
      </c>
      <c r="M60" s="28">
        <v>0</v>
      </c>
      <c r="N60" s="18">
        <f t="shared" si="24"/>
        <v>137.81</v>
      </c>
      <c r="O60" s="47">
        <f t="shared" si="34"/>
        <v>2949.29</v>
      </c>
      <c r="P60" s="2"/>
    </row>
    <row r="61" spans="1:16" ht="16">
      <c r="A61" s="22">
        <f t="shared" si="25"/>
        <v>46</v>
      </c>
      <c r="B61" s="31" t="s">
        <v>48</v>
      </c>
      <c r="C61" s="23" t="s">
        <v>53</v>
      </c>
      <c r="D61" s="33" t="s">
        <v>70</v>
      </c>
      <c r="E61" s="35">
        <v>71.400000000000006</v>
      </c>
      <c r="F61" s="11">
        <f t="shared" si="20"/>
        <v>29</v>
      </c>
      <c r="G61" s="14">
        <f t="shared" si="21"/>
        <v>782.6258064516129</v>
      </c>
      <c r="H61" s="26">
        <f t="shared" si="17"/>
        <v>2070.6000000000004</v>
      </c>
      <c r="I61" s="16">
        <f t="shared" si="22"/>
        <v>233.87096774193549</v>
      </c>
      <c r="J61" s="27">
        <f t="shared" si="23"/>
        <v>3087.0967741935488</v>
      </c>
      <c r="K61" s="28">
        <f t="shared" si="18"/>
        <v>137.81</v>
      </c>
      <c r="L61" s="28">
        <v>0</v>
      </c>
      <c r="M61" s="28">
        <v>0</v>
      </c>
      <c r="N61" s="18">
        <f t="shared" si="24"/>
        <v>137.81</v>
      </c>
      <c r="O61" s="47">
        <f t="shared" si="34"/>
        <v>2949.29</v>
      </c>
      <c r="P61" s="2"/>
    </row>
    <row r="62" spans="1:16" ht="19.5" customHeight="1">
      <c r="A62" s="22">
        <f t="shared" si="25"/>
        <v>47</v>
      </c>
      <c r="B62" s="31" t="s">
        <v>48</v>
      </c>
      <c r="C62" s="23" t="s">
        <v>53</v>
      </c>
      <c r="D62" s="33" t="s">
        <v>71</v>
      </c>
      <c r="E62" s="35">
        <v>71.400000000000006</v>
      </c>
      <c r="F62" s="11">
        <f t="shared" si="20"/>
        <v>29</v>
      </c>
      <c r="G62" s="14">
        <f t="shared" si="21"/>
        <v>782.6258064516129</v>
      </c>
      <c r="H62" s="26">
        <f t="shared" si="17"/>
        <v>2070.6000000000004</v>
      </c>
      <c r="I62" s="16">
        <f t="shared" si="22"/>
        <v>233.87096774193549</v>
      </c>
      <c r="J62" s="27">
        <f t="shared" si="23"/>
        <v>3087.0967741935488</v>
      </c>
      <c r="K62" s="28">
        <f t="shared" si="18"/>
        <v>137.81</v>
      </c>
      <c r="L62" s="28">
        <v>0</v>
      </c>
      <c r="M62" s="28">
        <v>0</v>
      </c>
      <c r="N62" s="18">
        <f t="shared" si="24"/>
        <v>137.81</v>
      </c>
      <c r="O62" s="47">
        <f t="shared" si="34"/>
        <v>2949.29</v>
      </c>
      <c r="P62" s="2"/>
    </row>
    <row r="63" spans="1:16" ht="16">
      <c r="A63" s="22">
        <f t="shared" si="25"/>
        <v>48</v>
      </c>
      <c r="B63" s="31" t="s">
        <v>48</v>
      </c>
      <c r="C63" s="23" t="s">
        <v>53</v>
      </c>
      <c r="D63" s="23" t="s">
        <v>72</v>
      </c>
      <c r="E63" s="35">
        <v>71.400000000000006</v>
      </c>
      <c r="F63" s="11">
        <f t="shared" si="20"/>
        <v>29</v>
      </c>
      <c r="G63" s="14">
        <f t="shared" si="21"/>
        <v>782.6258064516129</v>
      </c>
      <c r="H63" s="26">
        <f t="shared" si="17"/>
        <v>2070.6000000000004</v>
      </c>
      <c r="I63" s="16">
        <f t="shared" si="22"/>
        <v>233.87096774193549</v>
      </c>
      <c r="J63" s="27">
        <f t="shared" si="23"/>
        <v>3087.0967741935488</v>
      </c>
      <c r="K63" s="28">
        <f t="shared" si="18"/>
        <v>137.81</v>
      </c>
      <c r="L63" s="28">
        <v>0</v>
      </c>
      <c r="M63" s="28">
        <v>0</v>
      </c>
      <c r="N63" s="18">
        <f t="shared" si="24"/>
        <v>137.81</v>
      </c>
      <c r="O63" s="47">
        <f t="shared" si="34"/>
        <v>2949.29</v>
      </c>
      <c r="P63" s="2"/>
    </row>
    <row r="64" spans="1:16" ht="16">
      <c r="A64" s="22">
        <f t="shared" si="25"/>
        <v>49</v>
      </c>
      <c r="B64" s="31" t="s">
        <v>48</v>
      </c>
      <c r="C64" s="23" t="s">
        <v>53</v>
      </c>
      <c r="D64" s="33" t="s">
        <v>73</v>
      </c>
      <c r="E64" s="35">
        <v>71.400000000000006</v>
      </c>
      <c r="F64" s="11">
        <f t="shared" si="20"/>
        <v>29</v>
      </c>
      <c r="G64" s="14">
        <f t="shared" si="21"/>
        <v>782.6258064516129</v>
      </c>
      <c r="H64" s="26">
        <f t="shared" si="17"/>
        <v>2070.6000000000004</v>
      </c>
      <c r="I64" s="16">
        <f t="shared" si="22"/>
        <v>233.87096774193549</v>
      </c>
      <c r="J64" s="27">
        <f t="shared" si="23"/>
        <v>3087.0967741935488</v>
      </c>
      <c r="K64" s="28">
        <f t="shared" si="18"/>
        <v>137.81</v>
      </c>
      <c r="L64" s="28">
        <v>0</v>
      </c>
      <c r="M64" s="28">
        <v>0</v>
      </c>
      <c r="N64" s="18">
        <f t="shared" si="24"/>
        <v>137.81</v>
      </c>
      <c r="O64" s="47">
        <f t="shared" si="34"/>
        <v>2949.29</v>
      </c>
      <c r="P64" s="2"/>
    </row>
    <row r="65" spans="1:16" ht="18" customHeight="1">
      <c r="A65" s="22">
        <f t="shared" si="25"/>
        <v>50</v>
      </c>
      <c r="B65" s="31" t="s">
        <v>48</v>
      </c>
      <c r="C65" s="23" t="s">
        <v>25</v>
      </c>
      <c r="D65" s="23" t="s">
        <v>75</v>
      </c>
      <c r="E65" s="49">
        <v>71.400000000000006</v>
      </c>
      <c r="F65" s="21">
        <f>($F$7)</f>
        <v>29</v>
      </c>
      <c r="G65" s="14">
        <f t="shared" si="21"/>
        <v>782.6258064516129</v>
      </c>
      <c r="H65" s="26">
        <f t="shared" si="17"/>
        <v>2070.6000000000004</v>
      </c>
      <c r="I65" s="16">
        <f t="shared" si="22"/>
        <v>233.87096774193549</v>
      </c>
      <c r="J65" s="27">
        <f t="shared" si="23"/>
        <v>3087.0967741935488</v>
      </c>
      <c r="K65" s="28">
        <f t="shared" si="18"/>
        <v>137.81</v>
      </c>
      <c r="L65" s="28">
        <v>0</v>
      </c>
      <c r="M65" s="113">
        <v>0</v>
      </c>
      <c r="N65" s="18">
        <f t="shared" si="24"/>
        <v>137.81</v>
      </c>
      <c r="O65" s="47">
        <f t="shared" si="34"/>
        <v>2949.29</v>
      </c>
      <c r="P65" s="2"/>
    </row>
    <row r="66" spans="1:16" ht="16">
      <c r="A66" s="22">
        <f t="shared" si="25"/>
        <v>51</v>
      </c>
      <c r="B66" s="31" t="s">
        <v>48</v>
      </c>
      <c r="C66" s="23" t="s">
        <v>25</v>
      </c>
      <c r="D66" s="23" t="s">
        <v>77</v>
      </c>
      <c r="E66" s="24">
        <v>71.400000000000006</v>
      </c>
      <c r="F66" s="21">
        <f t="shared" ref="F66:F96" si="35">($F$7)</f>
        <v>29</v>
      </c>
      <c r="G66" s="14">
        <f t="shared" si="21"/>
        <v>782.6258064516129</v>
      </c>
      <c r="H66" s="26">
        <f t="shared" si="17"/>
        <v>2070.6000000000004</v>
      </c>
      <c r="I66" s="16">
        <f t="shared" si="22"/>
        <v>233.87096774193549</v>
      </c>
      <c r="J66" s="27">
        <f t="shared" si="23"/>
        <v>3087.0967741935488</v>
      </c>
      <c r="K66" s="28">
        <f t="shared" si="18"/>
        <v>137.81</v>
      </c>
      <c r="L66" s="28">
        <v>0</v>
      </c>
      <c r="M66" s="28">
        <v>0</v>
      </c>
      <c r="N66" s="18">
        <f t="shared" si="24"/>
        <v>137.81</v>
      </c>
      <c r="O66" s="47">
        <f t="shared" si="34"/>
        <v>2949.29</v>
      </c>
      <c r="P66" s="2"/>
    </row>
    <row r="67" spans="1:16" ht="16">
      <c r="A67" s="22">
        <f t="shared" si="25"/>
        <v>52</v>
      </c>
      <c r="B67" s="31" t="s">
        <v>48</v>
      </c>
      <c r="C67" s="23" t="s">
        <v>25</v>
      </c>
      <c r="D67" s="33" t="s">
        <v>78</v>
      </c>
      <c r="E67" s="24">
        <v>71.400000000000006</v>
      </c>
      <c r="F67" s="21">
        <f t="shared" si="35"/>
        <v>29</v>
      </c>
      <c r="G67" s="14">
        <f t="shared" si="21"/>
        <v>782.6258064516129</v>
      </c>
      <c r="H67" s="26">
        <f t="shared" si="17"/>
        <v>2070.6000000000004</v>
      </c>
      <c r="I67" s="16">
        <f t="shared" si="22"/>
        <v>233.87096774193549</v>
      </c>
      <c r="J67" s="27">
        <f t="shared" si="23"/>
        <v>3087.0967741935488</v>
      </c>
      <c r="K67" s="28">
        <f t="shared" si="18"/>
        <v>137.81</v>
      </c>
      <c r="L67" s="28">
        <v>0</v>
      </c>
      <c r="M67" s="28">
        <v>0</v>
      </c>
      <c r="N67" s="18">
        <f t="shared" si="24"/>
        <v>137.81</v>
      </c>
      <c r="O67" s="47">
        <f t="shared" si="34"/>
        <v>2949.29</v>
      </c>
      <c r="P67" s="2"/>
    </row>
    <row r="68" spans="1:16" ht="16.5" thickBot="1">
      <c r="A68" s="22">
        <f t="shared" si="25"/>
        <v>53</v>
      </c>
      <c r="B68" s="31" t="s">
        <v>48</v>
      </c>
      <c r="C68" s="23" t="s">
        <v>25</v>
      </c>
      <c r="D68" s="33" t="s">
        <v>156</v>
      </c>
      <c r="E68" s="24">
        <v>71.400000000000006</v>
      </c>
      <c r="F68" s="21">
        <f t="shared" si="35"/>
        <v>29</v>
      </c>
      <c r="G68" s="14">
        <f t="shared" si="21"/>
        <v>782.6258064516129</v>
      </c>
      <c r="H68" s="26">
        <f t="shared" si="17"/>
        <v>2070.6000000000004</v>
      </c>
      <c r="I68" s="16">
        <f t="shared" si="22"/>
        <v>233.87096774193549</v>
      </c>
      <c r="J68" s="27">
        <f t="shared" si="23"/>
        <v>3087.0967741935488</v>
      </c>
      <c r="K68" s="28">
        <f t="shared" si="18"/>
        <v>137.81</v>
      </c>
      <c r="L68" s="28">
        <v>0</v>
      </c>
      <c r="M68" s="28">
        <v>0</v>
      </c>
      <c r="N68" s="18">
        <f t="shared" si="24"/>
        <v>137.81</v>
      </c>
      <c r="O68" s="47">
        <f t="shared" si="34"/>
        <v>2949.29</v>
      </c>
      <c r="P68" s="2"/>
    </row>
    <row r="69" spans="1:16" ht="16.5" thickBot="1">
      <c r="A69" s="116" t="s">
        <v>44</v>
      </c>
      <c r="B69" s="117"/>
      <c r="C69" s="117"/>
      <c r="D69" s="117"/>
      <c r="E69" s="117"/>
      <c r="F69" s="119"/>
      <c r="G69" s="55">
        <f t="shared" ref="G69:N69" si="36">SUM(G39:G68)</f>
        <v>23478.774193548379</v>
      </c>
      <c r="H69" s="55">
        <f t="shared" si="36"/>
        <v>62117.999999999971</v>
      </c>
      <c r="I69" s="55">
        <f t="shared" si="36"/>
        <v>7016.1290322580671</v>
      </c>
      <c r="J69" s="55">
        <f t="shared" si="36"/>
        <v>92612.903225806411</v>
      </c>
      <c r="K69" s="55">
        <f t="shared" si="36"/>
        <v>4134.2999999999993</v>
      </c>
      <c r="L69" s="55">
        <f t="shared" si="36"/>
        <v>0</v>
      </c>
      <c r="M69" s="55">
        <f>SUM(M39:M68)</f>
        <v>1821.04</v>
      </c>
      <c r="N69" s="55">
        <f t="shared" si="36"/>
        <v>5955.3400000000029</v>
      </c>
      <c r="O69" s="55">
        <f>SUM(O39:O68)</f>
        <v>86657.659999999974</v>
      </c>
      <c r="P69" s="2"/>
    </row>
    <row r="70" spans="1:16" ht="16.5" thickBot="1">
      <c r="A70" s="120" t="s">
        <v>1</v>
      </c>
      <c r="B70" s="120" t="s">
        <v>2</v>
      </c>
      <c r="C70" s="120" t="s">
        <v>46</v>
      </c>
      <c r="D70" s="120" t="s">
        <v>3</v>
      </c>
      <c r="E70" s="133" t="s">
        <v>4</v>
      </c>
      <c r="F70" s="136" t="s">
        <v>5</v>
      </c>
      <c r="G70" s="136" t="s">
        <v>6</v>
      </c>
      <c r="H70" s="155" t="s">
        <v>7</v>
      </c>
      <c r="I70" s="136" t="s">
        <v>47</v>
      </c>
      <c r="J70" s="124" t="s">
        <v>8</v>
      </c>
      <c r="K70" s="157" t="s">
        <v>9</v>
      </c>
      <c r="L70" s="158"/>
      <c r="M70" s="159"/>
      <c r="N70" s="130" t="s">
        <v>10</v>
      </c>
      <c r="O70" s="120" t="s">
        <v>11</v>
      </c>
      <c r="P70" s="2"/>
    </row>
    <row r="71" spans="1:16" ht="16.5" thickBot="1">
      <c r="A71" s="121"/>
      <c r="B71" s="121"/>
      <c r="C71" s="121"/>
      <c r="D71" s="121"/>
      <c r="E71" s="134"/>
      <c r="F71" s="137"/>
      <c r="G71" s="138"/>
      <c r="H71" s="156"/>
      <c r="I71" s="141"/>
      <c r="J71" s="125"/>
      <c r="K71" s="5" t="s">
        <v>158</v>
      </c>
      <c r="L71" s="5" t="s">
        <v>159</v>
      </c>
      <c r="M71" s="6" t="s">
        <v>160</v>
      </c>
      <c r="N71" s="131"/>
      <c r="O71" s="121"/>
      <c r="P71" s="2"/>
    </row>
    <row r="72" spans="1:16" ht="47" customHeight="1" thickBot="1">
      <c r="A72" s="122"/>
      <c r="B72" s="122"/>
      <c r="C72" s="122"/>
      <c r="D72" s="122"/>
      <c r="E72" s="135"/>
      <c r="F72" s="138"/>
      <c r="G72" s="7" t="s">
        <v>12</v>
      </c>
      <c r="H72" s="8" t="s">
        <v>13</v>
      </c>
      <c r="I72" s="45" t="s">
        <v>14</v>
      </c>
      <c r="J72" s="126"/>
      <c r="K72" s="10" t="s">
        <v>15</v>
      </c>
      <c r="L72" s="10" t="s">
        <v>16</v>
      </c>
      <c r="M72" s="10" t="s">
        <v>17</v>
      </c>
      <c r="N72" s="132"/>
      <c r="O72" s="122"/>
      <c r="P72" s="2"/>
    </row>
    <row r="73" spans="1:16" ht="16">
      <c r="A73" s="22">
        <f>(A68)+1</f>
        <v>54</v>
      </c>
      <c r="B73" s="31" t="s">
        <v>48</v>
      </c>
      <c r="C73" s="93" t="s">
        <v>25</v>
      </c>
      <c r="D73" s="23" t="s">
        <v>79</v>
      </c>
      <c r="E73" s="24">
        <v>71.400000000000006</v>
      </c>
      <c r="F73" s="21">
        <f t="shared" si="35"/>
        <v>29</v>
      </c>
      <c r="G73" s="14">
        <f t="shared" ref="G73:G96" si="37">(836.6/31*29)</f>
        <v>782.6258064516129</v>
      </c>
      <c r="H73" s="26">
        <f t="shared" si="17"/>
        <v>2070.6000000000004</v>
      </c>
      <c r="I73" s="16">
        <f t="shared" ref="I73:I96" si="38">(250/31*29)</f>
        <v>233.87096774193549</v>
      </c>
      <c r="J73" s="27">
        <f t="shared" si="23"/>
        <v>3087.0967741935488</v>
      </c>
      <c r="K73" s="28">
        <f t="shared" si="18"/>
        <v>137.81</v>
      </c>
      <c r="L73" s="28">
        <v>0</v>
      </c>
      <c r="M73" s="28">
        <v>0</v>
      </c>
      <c r="N73" s="18">
        <f t="shared" si="24"/>
        <v>137.81</v>
      </c>
      <c r="O73" s="47">
        <f>ROUND(J73-N73,2)</f>
        <v>2949.29</v>
      </c>
      <c r="P73" s="2"/>
    </row>
    <row r="74" spans="1:16" ht="16">
      <c r="A74" s="21">
        <f>(A73)+1</f>
        <v>55</v>
      </c>
      <c r="B74" s="101" t="s">
        <v>48</v>
      </c>
      <c r="C74" s="48" t="s">
        <v>25</v>
      </c>
      <c r="D74" s="101" t="s">
        <v>80</v>
      </c>
      <c r="E74" s="24">
        <v>71.400000000000006</v>
      </c>
      <c r="F74" s="21">
        <f t="shared" si="35"/>
        <v>29</v>
      </c>
      <c r="G74" s="14">
        <f t="shared" si="37"/>
        <v>782.6258064516129</v>
      </c>
      <c r="H74" s="26">
        <f t="shared" si="17"/>
        <v>2070.6000000000004</v>
      </c>
      <c r="I74" s="16">
        <f t="shared" si="38"/>
        <v>233.87096774193549</v>
      </c>
      <c r="J74" s="27">
        <f t="shared" si="23"/>
        <v>3087.0967741935488</v>
      </c>
      <c r="K74" s="28">
        <f t="shared" si="18"/>
        <v>137.81</v>
      </c>
      <c r="L74" s="28">
        <v>0</v>
      </c>
      <c r="M74" s="28">
        <v>0</v>
      </c>
      <c r="N74" s="28">
        <f>ROUND(SUM(K74:M74),2)</f>
        <v>137.81</v>
      </c>
      <c r="O74" s="47">
        <f>ROUND(J74-N74,2)</f>
        <v>2949.29</v>
      </c>
      <c r="P74" s="2"/>
    </row>
    <row r="75" spans="1:16" ht="16">
      <c r="A75" s="21">
        <f t="shared" ref="A75:A96" si="39">(A74)+1</f>
        <v>56</v>
      </c>
      <c r="B75" s="31" t="s">
        <v>48</v>
      </c>
      <c r="C75" s="23" t="s">
        <v>25</v>
      </c>
      <c r="D75" s="23" t="s">
        <v>81</v>
      </c>
      <c r="E75" s="24">
        <v>71.400000000000006</v>
      </c>
      <c r="F75" s="21">
        <f t="shared" si="35"/>
        <v>29</v>
      </c>
      <c r="G75" s="14">
        <f t="shared" si="37"/>
        <v>782.6258064516129</v>
      </c>
      <c r="H75" s="26">
        <f t="shared" si="17"/>
        <v>2070.6000000000004</v>
      </c>
      <c r="I75" s="16">
        <f t="shared" si="38"/>
        <v>233.87096774193549</v>
      </c>
      <c r="J75" s="27">
        <f t="shared" si="23"/>
        <v>3087.0967741935488</v>
      </c>
      <c r="K75" s="28">
        <f t="shared" si="18"/>
        <v>137.81</v>
      </c>
      <c r="L75" s="28">
        <v>0</v>
      </c>
      <c r="M75" s="28">
        <v>0</v>
      </c>
      <c r="N75" s="28">
        <f t="shared" ref="N75:N96" si="40">ROUND(SUM(K75:M75),2)</f>
        <v>137.81</v>
      </c>
      <c r="O75" s="47">
        <f>ROUND(J75-N75,2)</f>
        <v>2949.29</v>
      </c>
      <c r="P75" s="2"/>
    </row>
    <row r="76" spans="1:16" ht="16">
      <c r="A76" s="22">
        <f t="shared" si="39"/>
        <v>57</v>
      </c>
      <c r="B76" s="31" t="s">
        <v>48</v>
      </c>
      <c r="C76" s="23" t="s">
        <v>25</v>
      </c>
      <c r="D76" s="23" t="s">
        <v>154</v>
      </c>
      <c r="E76" s="24">
        <v>71.400000000000006</v>
      </c>
      <c r="F76" s="21">
        <f t="shared" si="35"/>
        <v>29</v>
      </c>
      <c r="G76" s="14">
        <f t="shared" si="37"/>
        <v>782.6258064516129</v>
      </c>
      <c r="H76" s="26">
        <f t="shared" si="17"/>
        <v>2070.6000000000004</v>
      </c>
      <c r="I76" s="16">
        <f t="shared" si="38"/>
        <v>233.87096774193549</v>
      </c>
      <c r="J76" s="27">
        <f t="shared" si="23"/>
        <v>3087.0967741935488</v>
      </c>
      <c r="K76" s="28">
        <f t="shared" si="18"/>
        <v>137.81</v>
      </c>
      <c r="L76" s="28">
        <v>0</v>
      </c>
      <c r="M76" s="28">
        <v>0</v>
      </c>
      <c r="N76" s="28">
        <f t="shared" si="40"/>
        <v>137.81</v>
      </c>
      <c r="O76" s="47">
        <f t="shared" ref="O76:O81" si="41">ROUND(J76-N76,2)</f>
        <v>2949.29</v>
      </c>
      <c r="P76" s="2"/>
    </row>
    <row r="77" spans="1:16" ht="16">
      <c r="A77" s="22">
        <f t="shared" si="39"/>
        <v>58</v>
      </c>
      <c r="B77" s="31" t="s">
        <v>48</v>
      </c>
      <c r="C77" s="23" t="s">
        <v>25</v>
      </c>
      <c r="D77" s="23" t="s">
        <v>155</v>
      </c>
      <c r="E77" s="24">
        <v>71.400000000000006</v>
      </c>
      <c r="F77" s="21">
        <f t="shared" si="35"/>
        <v>29</v>
      </c>
      <c r="G77" s="14">
        <f t="shared" si="37"/>
        <v>782.6258064516129</v>
      </c>
      <c r="H77" s="26">
        <f t="shared" si="17"/>
        <v>2070.6000000000004</v>
      </c>
      <c r="I77" s="16">
        <f t="shared" si="38"/>
        <v>233.87096774193549</v>
      </c>
      <c r="J77" s="27">
        <f t="shared" si="23"/>
        <v>3087.0967741935488</v>
      </c>
      <c r="K77" s="28">
        <f t="shared" si="18"/>
        <v>137.81</v>
      </c>
      <c r="L77" s="28">
        <v>0</v>
      </c>
      <c r="M77" s="28">
        <v>0</v>
      </c>
      <c r="N77" s="28">
        <f t="shared" si="40"/>
        <v>137.81</v>
      </c>
      <c r="O77" s="47">
        <f t="shared" si="41"/>
        <v>2949.29</v>
      </c>
      <c r="P77" s="2"/>
    </row>
    <row r="78" spans="1:16" ht="16">
      <c r="A78" s="22">
        <f t="shared" si="39"/>
        <v>59</v>
      </c>
      <c r="B78" s="31" t="s">
        <v>48</v>
      </c>
      <c r="C78" s="23" t="s">
        <v>25</v>
      </c>
      <c r="D78" s="23" t="s">
        <v>82</v>
      </c>
      <c r="E78" s="24">
        <v>71.400000000000006</v>
      </c>
      <c r="F78" s="21">
        <f t="shared" si="35"/>
        <v>29</v>
      </c>
      <c r="G78" s="14">
        <f t="shared" si="37"/>
        <v>782.6258064516129</v>
      </c>
      <c r="H78" s="26">
        <f t="shared" si="17"/>
        <v>2070.6000000000004</v>
      </c>
      <c r="I78" s="16">
        <f t="shared" si="38"/>
        <v>233.87096774193549</v>
      </c>
      <c r="J78" s="27">
        <f t="shared" si="23"/>
        <v>3087.0967741935488</v>
      </c>
      <c r="K78" s="28">
        <f t="shared" si="18"/>
        <v>137.81</v>
      </c>
      <c r="L78" s="28">
        <v>0</v>
      </c>
      <c r="M78" s="28">
        <v>0</v>
      </c>
      <c r="N78" s="28">
        <f t="shared" si="40"/>
        <v>137.81</v>
      </c>
      <c r="O78" s="47">
        <f t="shared" si="41"/>
        <v>2949.29</v>
      </c>
      <c r="P78" s="2"/>
    </row>
    <row r="79" spans="1:16" ht="16">
      <c r="A79" s="22">
        <f t="shared" si="39"/>
        <v>60</v>
      </c>
      <c r="B79" s="31" t="s">
        <v>48</v>
      </c>
      <c r="C79" s="23" t="s">
        <v>25</v>
      </c>
      <c r="D79" s="23" t="s">
        <v>83</v>
      </c>
      <c r="E79" s="24">
        <v>71.400000000000006</v>
      </c>
      <c r="F79" s="21">
        <f t="shared" si="35"/>
        <v>29</v>
      </c>
      <c r="G79" s="14">
        <f t="shared" si="37"/>
        <v>782.6258064516129</v>
      </c>
      <c r="H79" s="26">
        <f t="shared" si="17"/>
        <v>2070.6000000000004</v>
      </c>
      <c r="I79" s="16">
        <f t="shared" si="38"/>
        <v>233.87096774193549</v>
      </c>
      <c r="J79" s="27">
        <f t="shared" si="23"/>
        <v>3087.0967741935488</v>
      </c>
      <c r="K79" s="28">
        <f t="shared" si="18"/>
        <v>137.81</v>
      </c>
      <c r="L79" s="28">
        <v>0</v>
      </c>
      <c r="M79" s="28">
        <v>0</v>
      </c>
      <c r="N79" s="28">
        <f t="shared" si="40"/>
        <v>137.81</v>
      </c>
      <c r="O79" s="47">
        <f t="shared" si="41"/>
        <v>2949.29</v>
      </c>
      <c r="P79" s="2"/>
    </row>
    <row r="80" spans="1:16" ht="16">
      <c r="A80" s="22">
        <f t="shared" si="39"/>
        <v>61</v>
      </c>
      <c r="B80" s="31" t="s">
        <v>48</v>
      </c>
      <c r="C80" s="23" t="s">
        <v>25</v>
      </c>
      <c r="D80" s="23" t="s">
        <v>84</v>
      </c>
      <c r="E80" s="24">
        <v>71.400000000000006</v>
      </c>
      <c r="F80" s="21">
        <f t="shared" si="35"/>
        <v>29</v>
      </c>
      <c r="G80" s="14">
        <f t="shared" si="37"/>
        <v>782.6258064516129</v>
      </c>
      <c r="H80" s="26">
        <f t="shared" si="17"/>
        <v>2070.6000000000004</v>
      </c>
      <c r="I80" s="16">
        <f t="shared" si="38"/>
        <v>233.87096774193549</v>
      </c>
      <c r="J80" s="27">
        <f t="shared" si="23"/>
        <v>3087.0967741935488</v>
      </c>
      <c r="K80" s="28">
        <f t="shared" si="18"/>
        <v>137.81</v>
      </c>
      <c r="L80" s="28">
        <v>0</v>
      </c>
      <c r="M80" s="28">
        <v>0</v>
      </c>
      <c r="N80" s="28">
        <f t="shared" si="40"/>
        <v>137.81</v>
      </c>
      <c r="O80" s="47">
        <f t="shared" si="41"/>
        <v>2949.29</v>
      </c>
      <c r="P80" s="2"/>
    </row>
    <row r="81" spans="1:16" ht="16">
      <c r="A81" s="22">
        <f t="shared" si="39"/>
        <v>62</v>
      </c>
      <c r="B81" s="31" t="s">
        <v>48</v>
      </c>
      <c r="C81" s="23" t="s">
        <v>25</v>
      </c>
      <c r="D81" s="23" t="s">
        <v>157</v>
      </c>
      <c r="E81" s="24">
        <v>71.400000000000006</v>
      </c>
      <c r="F81" s="21">
        <f t="shared" si="35"/>
        <v>29</v>
      </c>
      <c r="G81" s="14">
        <f t="shared" si="37"/>
        <v>782.6258064516129</v>
      </c>
      <c r="H81" s="26">
        <f t="shared" si="17"/>
        <v>2070.6000000000004</v>
      </c>
      <c r="I81" s="16">
        <f t="shared" si="38"/>
        <v>233.87096774193549</v>
      </c>
      <c r="J81" s="27">
        <f t="shared" si="23"/>
        <v>3087.0967741935488</v>
      </c>
      <c r="K81" s="28">
        <f t="shared" si="18"/>
        <v>137.81</v>
      </c>
      <c r="L81" s="28">
        <v>0</v>
      </c>
      <c r="M81" s="28">
        <v>0</v>
      </c>
      <c r="N81" s="28">
        <f t="shared" si="40"/>
        <v>137.81</v>
      </c>
      <c r="O81" s="47">
        <f t="shared" si="41"/>
        <v>2949.29</v>
      </c>
      <c r="P81" s="2"/>
    </row>
    <row r="82" spans="1:16" ht="16">
      <c r="A82" s="22">
        <f t="shared" si="39"/>
        <v>63</v>
      </c>
      <c r="B82" s="31" t="s">
        <v>48</v>
      </c>
      <c r="C82" s="23" t="s">
        <v>25</v>
      </c>
      <c r="D82" s="23" t="s">
        <v>85</v>
      </c>
      <c r="E82" s="24">
        <v>71.400000000000006</v>
      </c>
      <c r="F82" s="21">
        <f t="shared" si="35"/>
        <v>29</v>
      </c>
      <c r="G82" s="14">
        <f t="shared" si="37"/>
        <v>782.6258064516129</v>
      </c>
      <c r="H82" s="26">
        <f t="shared" si="17"/>
        <v>2070.6000000000004</v>
      </c>
      <c r="I82" s="16">
        <f t="shared" si="38"/>
        <v>233.87096774193549</v>
      </c>
      <c r="J82" s="27">
        <f t="shared" si="23"/>
        <v>3087.0967741935488</v>
      </c>
      <c r="K82" s="28">
        <f t="shared" si="18"/>
        <v>137.81</v>
      </c>
      <c r="L82" s="28">
        <v>0</v>
      </c>
      <c r="M82" s="28">
        <v>0</v>
      </c>
      <c r="N82" s="28">
        <f t="shared" si="40"/>
        <v>137.81</v>
      </c>
      <c r="O82" s="47">
        <f t="shared" ref="O82:O96" si="42">ROUND(J82-N82,2)</f>
        <v>2949.29</v>
      </c>
      <c r="P82" s="2"/>
    </row>
    <row r="83" spans="1:16" ht="16">
      <c r="A83" s="22">
        <f t="shared" si="39"/>
        <v>64</v>
      </c>
      <c r="B83" s="31" t="s">
        <v>48</v>
      </c>
      <c r="C83" s="23" t="s">
        <v>25</v>
      </c>
      <c r="D83" s="23" t="s">
        <v>86</v>
      </c>
      <c r="E83" s="24">
        <v>71.400000000000006</v>
      </c>
      <c r="F83" s="21">
        <f t="shared" si="35"/>
        <v>29</v>
      </c>
      <c r="G83" s="14">
        <f t="shared" si="37"/>
        <v>782.6258064516129</v>
      </c>
      <c r="H83" s="26">
        <f t="shared" si="17"/>
        <v>2070.6000000000004</v>
      </c>
      <c r="I83" s="16">
        <f t="shared" si="38"/>
        <v>233.87096774193549</v>
      </c>
      <c r="J83" s="27">
        <f t="shared" si="23"/>
        <v>3087.0967741935488</v>
      </c>
      <c r="K83" s="28">
        <f t="shared" si="18"/>
        <v>137.81</v>
      </c>
      <c r="L83" s="28">
        <v>0</v>
      </c>
      <c r="M83" s="28">
        <v>0</v>
      </c>
      <c r="N83" s="28">
        <f t="shared" si="40"/>
        <v>137.81</v>
      </c>
      <c r="O83" s="47">
        <f t="shared" si="42"/>
        <v>2949.29</v>
      </c>
      <c r="P83" s="2"/>
    </row>
    <row r="84" spans="1:16" ht="16">
      <c r="A84" s="22">
        <f t="shared" si="39"/>
        <v>65</v>
      </c>
      <c r="B84" s="31" t="s">
        <v>48</v>
      </c>
      <c r="C84" s="23" t="s">
        <v>25</v>
      </c>
      <c r="D84" s="23" t="s">
        <v>87</v>
      </c>
      <c r="E84" s="24">
        <v>71.400000000000006</v>
      </c>
      <c r="F84" s="21">
        <f t="shared" si="35"/>
        <v>29</v>
      </c>
      <c r="G84" s="14">
        <f t="shared" si="37"/>
        <v>782.6258064516129</v>
      </c>
      <c r="H84" s="26">
        <f t="shared" si="17"/>
        <v>2070.6000000000004</v>
      </c>
      <c r="I84" s="16">
        <f t="shared" si="38"/>
        <v>233.87096774193549</v>
      </c>
      <c r="J84" s="27">
        <f t="shared" si="23"/>
        <v>3087.0967741935488</v>
      </c>
      <c r="K84" s="28">
        <f t="shared" si="18"/>
        <v>137.81</v>
      </c>
      <c r="L84" s="28">
        <v>0</v>
      </c>
      <c r="M84" s="28">
        <v>0</v>
      </c>
      <c r="N84" s="28">
        <f t="shared" si="40"/>
        <v>137.81</v>
      </c>
      <c r="O84" s="47">
        <f t="shared" si="42"/>
        <v>2949.29</v>
      </c>
      <c r="P84" s="2"/>
    </row>
    <row r="85" spans="1:16" ht="18" customHeight="1">
      <c r="A85" s="22">
        <f t="shared" si="39"/>
        <v>66</v>
      </c>
      <c r="B85" s="31" t="s">
        <v>48</v>
      </c>
      <c r="C85" s="23" t="s">
        <v>25</v>
      </c>
      <c r="D85" s="23" t="s">
        <v>88</v>
      </c>
      <c r="E85" s="24">
        <v>71.400000000000006</v>
      </c>
      <c r="F85" s="21">
        <f>($F$7)</f>
        <v>29</v>
      </c>
      <c r="G85" s="14">
        <f t="shared" si="37"/>
        <v>782.6258064516129</v>
      </c>
      <c r="H85" s="26">
        <f t="shared" si="17"/>
        <v>2070.6000000000004</v>
      </c>
      <c r="I85" s="16">
        <f t="shared" si="38"/>
        <v>233.87096774193549</v>
      </c>
      <c r="J85" s="27">
        <f t="shared" si="23"/>
        <v>3087.0967741935488</v>
      </c>
      <c r="K85" s="28">
        <f t="shared" si="18"/>
        <v>137.81</v>
      </c>
      <c r="L85" s="28">
        <v>0</v>
      </c>
      <c r="M85" s="28">
        <v>0</v>
      </c>
      <c r="N85" s="28">
        <f t="shared" si="40"/>
        <v>137.81</v>
      </c>
      <c r="O85" s="47">
        <f t="shared" si="42"/>
        <v>2949.29</v>
      </c>
      <c r="P85" s="2"/>
    </row>
    <row r="86" spans="1:16" ht="16">
      <c r="A86" s="22">
        <f t="shared" si="39"/>
        <v>67</v>
      </c>
      <c r="B86" s="31" t="s">
        <v>48</v>
      </c>
      <c r="C86" s="23" t="s">
        <v>25</v>
      </c>
      <c r="D86" s="23" t="s">
        <v>89</v>
      </c>
      <c r="E86" s="24">
        <v>71.400000000000006</v>
      </c>
      <c r="F86" s="21">
        <f t="shared" si="35"/>
        <v>29</v>
      </c>
      <c r="G86" s="14">
        <f t="shared" si="37"/>
        <v>782.6258064516129</v>
      </c>
      <c r="H86" s="26">
        <f t="shared" si="17"/>
        <v>2070.6000000000004</v>
      </c>
      <c r="I86" s="16">
        <f t="shared" si="38"/>
        <v>233.87096774193549</v>
      </c>
      <c r="J86" s="27">
        <f t="shared" si="23"/>
        <v>3087.0967741935488</v>
      </c>
      <c r="K86" s="28">
        <f t="shared" si="18"/>
        <v>137.81</v>
      </c>
      <c r="L86" s="28">
        <v>0</v>
      </c>
      <c r="M86" s="28">
        <v>0</v>
      </c>
      <c r="N86" s="28">
        <f t="shared" si="40"/>
        <v>137.81</v>
      </c>
      <c r="O86" s="47">
        <f t="shared" si="42"/>
        <v>2949.29</v>
      </c>
      <c r="P86" s="2"/>
    </row>
    <row r="87" spans="1:16" ht="16">
      <c r="A87" s="22">
        <f t="shared" si="39"/>
        <v>68</v>
      </c>
      <c r="B87" s="31" t="s">
        <v>48</v>
      </c>
      <c r="C87" s="23" t="s">
        <v>25</v>
      </c>
      <c r="D87" s="33" t="s">
        <v>90</v>
      </c>
      <c r="E87" s="24">
        <v>71.400000000000006</v>
      </c>
      <c r="F87" s="21">
        <f t="shared" si="35"/>
        <v>29</v>
      </c>
      <c r="G87" s="14">
        <f t="shared" si="37"/>
        <v>782.6258064516129</v>
      </c>
      <c r="H87" s="26">
        <f t="shared" si="17"/>
        <v>2070.6000000000004</v>
      </c>
      <c r="I87" s="16">
        <f t="shared" si="38"/>
        <v>233.87096774193549</v>
      </c>
      <c r="J87" s="27">
        <f t="shared" si="23"/>
        <v>3087.0967741935488</v>
      </c>
      <c r="K87" s="28">
        <f t="shared" si="18"/>
        <v>137.81</v>
      </c>
      <c r="L87" s="28">
        <v>0</v>
      </c>
      <c r="M87" s="28">
        <v>0</v>
      </c>
      <c r="N87" s="28">
        <f t="shared" si="40"/>
        <v>137.81</v>
      </c>
      <c r="O87" s="47">
        <f t="shared" si="42"/>
        <v>2949.29</v>
      </c>
      <c r="P87" s="2"/>
    </row>
    <row r="88" spans="1:16" ht="16">
      <c r="A88" s="22">
        <f t="shared" si="39"/>
        <v>69</v>
      </c>
      <c r="B88" s="31" t="s">
        <v>48</v>
      </c>
      <c r="C88" s="23" t="s">
        <v>25</v>
      </c>
      <c r="D88" s="33" t="s">
        <v>91</v>
      </c>
      <c r="E88" s="24">
        <v>71.400000000000006</v>
      </c>
      <c r="F88" s="21">
        <f t="shared" si="35"/>
        <v>29</v>
      </c>
      <c r="G88" s="14">
        <f t="shared" si="37"/>
        <v>782.6258064516129</v>
      </c>
      <c r="H88" s="26">
        <f t="shared" si="17"/>
        <v>2070.6000000000004</v>
      </c>
      <c r="I88" s="16">
        <f t="shared" si="38"/>
        <v>233.87096774193549</v>
      </c>
      <c r="J88" s="27">
        <f t="shared" si="23"/>
        <v>3087.0967741935488</v>
      </c>
      <c r="K88" s="28">
        <f t="shared" si="18"/>
        <v>137.81</v>
      </c>
      <c r="L88" s="28">
        <v>0</v>
      </c>
      <c r="M88" s="28">
        <v>0</v>
      </c>
      <c r="N88" s="28">
        <f t="shared" si="40"/>
        <v>137.81</v>
      </c>
      <c r="O88" s="47">
        <f t="shared" si="42"/>
        <v>2949.29</v>
      </c>
      <c r="P88" s="2"/>
    </row>
    <row r="89" spans="1:16" ht="16">
      <c r="A89" s="22">
        <f t="shared" si="39"/>
        <v>70</v>
      </c>
      <c r="B89" s="31" t="s">
        <v>48</v>
      </c>
      <c r="C89" s="23" t="s">
        <v>25</v>
      </c>
      <c r="D89" s="33" t="s">
        <v>92</v>
      </c>
      <c r="E89" s="35">
        <v>71.400000000000006</v>
      </c>
      <c r="F89" s="21">
        <f t="shared" si="35"/>
        <v>29</v>
      </c>
      <c r="G89" s="14">
        <f t="shared" si="37"/>
        <v>782.6258064516129</v>
      </c>
      <c r="H89" s="26">
        <f t="shared" si="17"/>
        <v>2070.6000000000004</v>
      </c>
      <c r="I89" s="16">
        <f t="shared" si="38"/>
        <v>233.87096774193549</v>
      </c>
      <c r="J89" s="27">
        <f t="shared" si="23"/>
        <v>3087.0967741935488</v>
      </c>
      <c r="K89" s="28">
        <f t="shared" si="18"/>
        <v>137.81</v>
      </c>
      <c r="L89" s="28">
        <v>0</v>
      </c>
      <c r="M89" s="28">
        <v>0</v>
      </c>
      <c r="N89" s="28">
        <f t="shared" si="40"/>
        <v>137.81</v>
      </c>
      <c r="O89" s="47">
        <f t="shared" si="42"/>
        <v>2949.29</v>
      </c>
      <c r="P89" s="2"/>
    </row>
    <row r="90" spans="1:16" ht="16">
      <c r="A90" s="22">
        <f t="shared" si="39"/>
        <v>71</v>
      </c>
      <c r="B90" s="31" t="s">
        <v>48</v>
      </c>
      <c r="C90" s="23" t="s">
        <v>25</v>
      </c>
      <c r="D90" s="33" t="s">
        <v>93</v>
      </c>
      <c r="E90" s="35">
        <v>71.400000000000006</v>
      </c>
      <c r="F90" s="21">
        <f t="shared" si="35"/>
        <v>29</v>
      </c>
      <c r="G90" s="14">
        <f t="shared" si="37"/>
        <v>782.6258064516129</v>
      </c>
      <c r="H90" s="26">
        <f t="shared" si="17"/>
        <v>2070.6000000000004</v>
      </c>
      <c r="I90" s="16">
        <f t="shared" si="38"/>
        <v>233.87096774193549</v>
      </c>
      <c r="J90" s="27">
        <f t="shared" si="23"/>
        <v>3087.0967741935488</v>
      </c>
      <c r="K90" s="28">
        <f t="shared" si="18"/>
        <v>137.81</v>
      </c>
      <c r="L90" s="28">
        <v>0</v>
      </c>
      <c r="M90" s="28">
        <v>0</v>
      </c>
      <c r="N90" s="28">
        <f t="shared" si="40"/>
        <v>137.81</v>
      </c>
      <c r="O90" s="47">
        <f t="shared" si="42"/>
        <v>2949.29</v>
      </c>
      <c r="P90" s="2"/>
    </row>
    <row r="91" spans="1:16" ht="16">
      <c r="A91" s="22">
        <f t="shared" si="39"/>
        <v>72</v>
      </c>
      <c r="B91" s="31" t="s">
        <v>48</v>
      </c>
      <c r="C91" s="23" t="s">
        <v>25</v>
      </c>
      <c r="D91" s="33" t="s">
        <v>94</v>
      </c>
      <c r="E91" s="35">
        <v>71.400000000000006</v>
      </c>
      <c r="F91" s="21">
        <f t="shared" si="35"/>
        <v>29</v>
      </c>
      <c r="G91" s="14">
        <f t="shared" si="37"/>
        <v>782.6258064516129</v>
      </c>
      <c r="H91" s="26">
        <f t="shared" si="17"/>
        <v>2070.6000000000004</v>
      </c>
      <c r="I91" s="16">
        <f t="shared" si="38"/>
        <v>233.87096774193549</v>
      </c>
      <c r="J91" s="27">
        <f t="shared" si="23"/>
        <v>3087.0967741935488</v>
      </c>
      <c r="K91" s="28">
        <f t="shared" si="18"/>
        <v>137.81</v>
      </c>
      <c r="L91" s="28">
        <v>0</v>
      </c>
      <c r="M91" s="28">
        <v>0</v>
      </c>
      <c r="N91" s="28">
        <f t="shared" si="40"/>
        <v>137.81</v>
      </c>
      <c r="O91" s="47">
        <f t="shared" si="42"/>
        <v>2949.29</v>
      </c>
      <c r="P91" s="2"/>
    </row>
    <row r="92" spans="1:16" ht="16">
      <c r="A92" s="22">
        <f t="shared" si="39"/>
        <v>73</v>
      </c>
      <c r="B92" s="31" t="s">
        <v>76</v>
      </c>
      <c r="C92" s="23" t="s">
        <v>25</v>
      </c>
      <c r="D92" s="33" t="s">
        <v>95</v>
      </c>
      <c r="E92" s="35">
        <v>71.400000000000006</v>
      </c>
      <c r="F92" s="21">
        <f t="shared" si="35"/>
        <v>29</v>
      </c>
      <c r="G92" s="14">
        <f t="shared" si="37"/>
        <v>782.6258064516129</v>
      </c>
      <c r="H92" s="26">
        <f t="shared" si="17"/>
        <v>2070.6000000000004</v>
      </c>
      <c r="I92" s="16">
        <f t="shared" si="38"/>
        <v>233.87096774193549</v>
      </c>
      <c r="J92" s="27">
        <f t="shared" si="23"/>
        <v>3087.0967741935488</v>
      </c>
      <c r="K92" s="28">
        <f t="shared" si="18"/>
        <v>137.81</v>
      </c>
      <c r="L92" s="28">
        <v>0</v>
      </c>
      <c r="M92" s="28">
        <v>0</v>
      </c>
      <c r="N92" s="28">
        <f t="shared" si="40"/>
        <v>137.81</v>
      </c>
      <c r="O92" s="47">
        <f t="shared" si="42"/>
        <v>2949.29</v>
      </c>
      <c r="P92" s="2"/>
    </row>
    <row r="93" spans="1:16" ht="16">
      <c r="A93" s="22">
        <f t="shared" si="39"/>
        <v>74</v>
      </c>
      <c r="B93" s="50" t="s">
        <v>48</v>
      </c>
      <c r="C93" s="94" t="s">
        <v>25</v>
      </c>
      <c r="D93" s="109" t="s">
        <v>96</v>
      </c>
      <c r="E93" s="38">
        <v>71.400000000000006</v>
      </c>
      <c r="F93" s="21">
        <f t="shared" si="35"/>
        <v>29</v>
      </c>
      <c r="G93" s="14">
        <f t="shared" si="37"/>
        <v>782.6258064516129</v>
      </c>
      <c r="H93" s="40">
        <f t="shared" si="17"/>
        <v>2070.6000000000004</v>
      </c>
      <c r="I93" s="16">
        <f t="shared" si="38"/>
        <v>233.87096774193549</v>
      </c>
      <c r="J93" s="51">
        <f t="shared" si="23"/>
        <v>3087.0967741935488</v>
      </c>
      <c r="K93" s="52">
        <f t="shared" si="18"/>
        <v>137.81</v>
      </c>
      <c r="L93" s="52">
        <v>0</v>
      </c>
      <c r="M93" s="52">
        <v>0</v>
      </c>
      <c r="N93" s="28">
        <f t="shared" si="40"/>
        <v>137.81</v>
      </c>
      <c r="O93" s="53">
        <f t="shared" si="42"/>
        <v>2949.29</v>
      </c>
      <c r="P93" s="2"/>
    </row>
    <row r="94" spans="1:16" ht="16">
      <c r="A94" s="22">
        <f t="shared" si="39"/>
        <v>75</v>
      </c>
      <c r="B94" s="31" t="s">
        <v>48</v>
      </c>
      <c r="C94" s="23" t="s">
        <v>97</v>
      </c>
      <c r="D94" s="33" t="s">
        <v>98</v>
      </c>
      <c r="E94" s="35">
        <v>71.400000000000006</v>
      </c>
      <c r="F94" s="21">
        <f t="shared" si="35"/>
        <v>29</v>
      </c>
      <c r="G94" s="14">
        <f t="shared" si="37"/>
        <v>782.6258064516129</v>
      </c>
      <c r="H94" s="26">
        <f t="shared" si="17"/>
        <v>2070.6000000000004</v>
      </c>
      <c r="I94" s="16">
        <f t="shared" si="38"/>
        <v>233.87096774193549</v>
      </c>
      <c r="J94" s="27">
        <f t="shared" si="23"/>
        <v>3087.0967741935488</v>
      </c>
      <c r="K94" s="28">
        <f t="shared" si="18"/>
        <v>137.81</v>
      </c>
      <c r="L94" s="28">
        <v>0</v>
      </c>
      <c r="M94" s="28">
        <v>0</v>
      </c>
      <c r="N94" s="28">
        <f t="shared" si="40"/>
        <v>137.81</v>
      </c>
      <c r="O94" s="47">
        <f t="shared" si="42"/>
        <v>2949.29</v>
      </c>
      <c r="P94" s="2"/>
    </row>
    <row r="95" spans="1:16" ht="16">
      <c r="A95" s="22">
        <f t="shared" si="39"/>
        <v>76</v>
      </c>
      <c r="B95" s="22" t="s">
        <v>48</v>
      </c>
      <c r="C95" s="23" t="s">
        <v>97</v>
      </c>
      <c r="D95" s="33" t="s">
        <v>165</v>
      </c>
      <c r="E95" s="35">
        <v>71.400000000000006</v>
      </c>
      <c r="F95" s="21">
        <f t="shared" si="35"/>
        <v>29</v>
      </c>
      <c r="G95" s="14">
        <f t="shared" si="37"/>
        <v>782.6258064516129</v>
      </c>
      <c r="H95" s="26">
        <f t="shared" si="17"/>
        <v>2070.6000000000004</v>
      </c>
      <c r="I95" s="16">
        <f t="shared" si="38"/>
        <v>233.87096774193549</v>
      </c>
      <c r="J95" s="27">
        <f t="shared" si="23"/>
        <v>3087.0967741935488</v>
      </c>
      <c r="K95" s="28">
        <f t="shared" si="18"/>
        <v>137.81</v>
      </c>
      <c r="L95" s="28">
        <v>0</v>
      </c>
      <c r="M95" s="28">
        <v>0</v>
      </c>
      <c r="N95" s="28">
        <f t="shared" si="40"/>
        <v>137.81</v>
      </c>
      <c r="O95" s="47">
        <f t="shared" si="42"/>
        <v>2949.29</v>
      </c>
      <c r="P95" s="2"/>
    </row>
    <row r="96" spans="1:16" ht="16.5" thickBot="1">
      <c r="A96" s="22">
        <f t="shared" si="39"/>
        <v>77</v>
      </c>
      <c r="B96" s="31" t="s">
        <v>48</v>
      </c>
      <c r="C96" s="23" t="s">
        <v>97</v>
      </c>
      <c r="D96" s="92" t="s">
        <v>99</v>
      </c>
      <c r="E96" s="35">
        <v>71.400000000000006</v>
      </c>
      <c r="F96" s="21">
        <f t="shared" si="35"/>
        <v>29</v>
      </c>
      <c r="G96" s="14">
        <f t="shared" si="37"/>
        <v>782.6258064516129</v>
      </c>
      <c r="H96" s="26">
        <f t="shared" si="17"/>
        <v>2070.6000000000004</v>
      </c>
      <c r="I96" s="16">
        <f t="shared" si="38"/>
        <v>233.87096774193549</v>
      </c>
      <c r="J96" s="27">
        <f t="shared" si="23"/>
        <v>3087.0967741935488</v>
      </c>
      <c r="K96" s="28">
        <f t="shared" si="18"/>
        <v>137.81</v>
      </c>
      <c r="L96" s="54">
        <v>0</v>
      </c>
      <c r="M96" s="54">
        <v>0</v>
      </c>
      <c r="N96" s="28">
        <f t="shared" si="40"/>
        <v>137.81</v>
      </c>
      <c r="O96" s="47">
        <f t="shared" si="42"/>
        <v>2949.29</v>
      </c>
      <c r="P96" s="2"/>
    </row>
    <row r="97" spans="1:16" ht="16.5" thickBot="1">
      <c r="A97" s="116" t="s">
        <v>44</v>
      </c>
      <c r="B97" s="117"/>
      <c r="C97" s="117"/>
      <c r="D97" s="117"/>
      <c r="E97" s="117"/>
      <c r="F97" s="119"/>
      <c r="G97" s="55">
        <f t="shared" ref="G97:N97" si="43">SUM(G73:G96)</f>
        <v>18783.019354838711</v>
      </c>
      <c r="H97" s="55">
        <f t="shared" si="43"/>
        <v>49694.39999999998</v>
      </c>
      <c r="I97" s="55">
        <f t="shared" si="43"/>
        <v>5612.9032258064535</v>
      </c>
      <c r="J97" s="55">
        <f t="shared" si="43"/>
        <v>74090.322580645137</v>
      </c>
      <c r="K97" s="55">
        <f t="shared" si="43"/>
        <v>3307.4399999999991</v>
      </c>
      <c r="L97" s="55">
        <f t="shared" si="43"/>
        <v>0</v>
      </c>
      <c r="M97" s="55">
        <f t="shared" si="43"/>
        <v>0</v>
      </c>
      <c r="N97" s="55">
        <f t="shared" si="43"/>
        <v>3307.4399999999991</v>
      </c>
      <c r="O97" s="55">
        <f>SUM(O73:O96)</f>
        <v>70782.960000000006</v>
      </c>
      <c r="P97" s="2"/>
    </row>
    <row r="98" spans="1:16" ht="16">
      <c r="A98" s="42"/>
      <c r="B98" s="42"/>
      <c r="C98" s="42"/>
      <c r="D98" s="42"/>
      <c r="E98" s="42"/>
      <c r="F98" s="42"/>
      <c r="G98" s="56"/>
      <c r="H98" s="56"/>
      <c r="I98" s="57"/>
      <c r="J98" s="58"/>
      <c r="K98" s="58"/>
      <c r="L98" s="58"/>
      <c r="M98" s="58"/>
      <c r="N98" s="57"/>
      <c r="O98" s="57"/>
      <c r="P98" s="2"/>
    </row>
    <row r="99" spans="1:16" ht="15" customHeight="1">
      <c r="A99" s="42"/>
      <c r="B99" s="42"/>
      <c r="C99" s="42"/>
      <c r="D99" s="42"/>
      <c r="E99" s="42"/>
      <c r="F99" s="42"/>
      <c r="G99" s="56"/>
      <c r="H99" s="56"/>
      <c r="I99" s="57"/>
      <c r="J99" s="58"/>
      <c r="K99" s="58"/>
      <c r="L99" s="58"/>
      <c r="M99" s="58"/>
      <c r="N99" s="57"/>
      <c r="O99" s="57"/>
      <c r="P99" s="2"/>
    </row>
    <row r="100" spans="1:16" ht="16">
      <c r="A100" s="42" t="s">
        <v>100</v>
      </c>
      <c r="B100" s="42"/>
      <c r="C100" s="42"/>
      <c r="D100" s="42"/>
      <c r="E100" s="42"/>
      <c r="F100" s="42"/>
      <c r="G100" s="42"/>
      <c r="H100" s="43"/>
      <c r="I100" s="59"/>
      <c r="J100" s="44"/>
      <c r="K100" s="44"/>
      <c r="L100" s="44"/>
      <c r="M100" s="44"/>
      <c r="N100" s="44"/>
      <c r="O100" s="44"/>
      <c r="P100" s="2"/>
    </row>
    <row r="101" spans="1:16" ht="16.5" thickBot="1">
      <c r="A101" s="123" t="s">
        <v>45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60"/>
      <c r="P101" s="2"/>
    </row>
    <row r="102" spans="1:16" ht="18" customHeight="1" thickBot="1">
      <c r="A102" s="120" t="s">
        <v>1</v>
      </c>
      <c r="B102" s="120" t="s">
        <v>2</v>
      </c>
      <c r="C102" s="120" t="s">
        <v>46</v>
      </c>
      <c r="D102" s="120" t="s">
        <v>3</v>
      </c>
      <c r="E102" s="133" t="s">
        <v>4</v>
      </c>
      <c r="F102" s="136" t="s">
        <v>5</v>
      </c>
      <c r="G102" s="136" t="s">
        <v>6</v>
      </c>
      <c r="H102" s="139" t="s">
        <v>7</v>
      </c>
      <c r="I102" s="136" t="s">
        <v>47</v>
      </c>
      <c r="J102" s="124" t="s">
        <v>8</v>
      </c>
      <c r="K102" s="127" t="s">
        <v>9</v>
      </c>
      <c r="L102" s="128"/>
      <c r="M102" s="129"/>
      <c r="N102" s="130" t="s">
        <v>10</v>
      </c>
      <c r="O102" s="120" t="s">
        <v>11</v>
      </c>
      <c r="P102" s="2"/>
    </row>
    <row r="103" spans="1:16" ht="16.5" thickBot="1">
      <c r="A103" s="121"/>
      <c r="B103" s="121"/>
      <c r="C103" s="121"/>
      <c r="D103" s="121"/>
      <c r="E103" s="134"/>
      <c r="F103" s="137"/>
      <c r="G103" s="138"/>
      <c r="H103" s="140"/>
      <c r="I103" s="141"/>
      <c r="J103" s="125"/>
      <c r="K103" s="5" t="s">
        <v>158</v>
      </c>
      <c r="L103" s="5" t="s">
        <v>159</v>
      </c>
      <c r="M103" s="6" t="s">
        <v>160</v>
      </c>
      <c r="N103" s="131"/>
      <c r="O103" s="121"/>
      <c r="P103" s="2"/>
    </row>
    <row r="104" spans="1:16" ht="65.25" customHeight="1" thickBot="1">
      <c r="A104" s="122"/>
      <c r="B104" s="122"/>
      <c r="C104" s="122"/>
      <c r="D104" s="121"/>
      <c r="E104" s="135"/>
      <c r="F104" s="138"/>
      <c r="G104" s="7" t="s">
        <v>12</v>
      </c>
      <c r="H104" s="8" t="s">
        <v>13</v>
      </c>
      <c r="I104" s="45" t="s">
        <v>14</v>
      </c>
      <c r="J104" s="126"/>
      <c r="K104" s="10" t="s">
        <v>15</v>
      </c>
      <c r="L104" s="10" t="s">
        <v>16</v>
      </c>
      <c r="M104" s="10" t="s">
        <v>17</v>
      </c>
      <c r="N104" s="132"/>
      <c r="O104" s="122"/>
      <c r="P104" s="2"/>
    </row>
    <row r="105" spans="1:16" ht="16">
      <c r="A105" s="12">
        <f>A96+1</f>
        <v>78</v>
      </c>
      <c r="B105" s="96" t="s">
        <v>101</v>
      </c>
      <c r="C105" s="96" t="s">
        <v>25</v>
      </c>
      <c r="D105" s="23" t="s">
        <v>102</v>
      </c>
      <c r="E105" s="61">
        <v>72.540000000000006</v>
      </c>
      <c r="F105" s="11">
        <f>($F$7)</f>
        <v>29</v>
      </c>
      <c r="G105" s="14">
        <f>(801.26/31*29)</f>
        <v>749.56580645161296</v>
      </c>
      <c r="H105" s="15">
        <f>+E105*F105</f>
        <v>2103.6600000000003</v>
      </c>
      <c r="I105" s="16">
        <f t="shared" ref="I105:I137" si="44">(250/31*29)</f>
        <v>233.87096774193549</v>
      </c>
      <c r="J105" s="17">
        <f>G105+H105+I105</f>
        <v>3087.0967741935488</v>
      </c>
      <c r="K105" s="18">
        <f t="shared" ref="K105:K144" si="45">ROUND((G105+H105)*4.83%,2)</f>
        <v>137.81</v>
      </c>
      <c r="L105" s="18">
        <v>0</v>
      </c>
      <c r="M105" s="18">
        <v>0</v>
      </c>
      <c r="N105" s="18">
        <f>ROUND(SUM(K105:M105),2)</f>
        <v>137.81</v>
      </c>
      <c r="O105" s="46">
        <f t="shared" ref="O105:O113" si="46">ROUND(J105-N105,2)</f>
        <v>2949.29</v>
      </c>
      <c r="P105" s="2"/>
    </row>
    <row r="106" spans="1:16" ht="16">
      <c r="A106" s="22">
        <f>A105+1</f>
        <v>79</v>
      </c>
      <c r="B106" s="31" t="s">
        <v>101</v>
      </c>
      <c r="C106" s="23" t="s">
        <v>97</v>
      </c>
      <c r="D106" s="31" t="s">
        <v>103</v>
      </c>
      <c r="E106" s="35">
        <v>72.540000000000006</v>
      </c>
      <c r="F106" s="11">
        <f t="shared" ref="F106:F144" si="47">($F$7)</f>
        <v>29</v>
      </c>
      <c r="G106" s="14">
        <f t="shared" ref="G106:G137" si="48">(801.26/31*29)</f>
        <v>749.56580645161296</v>
      </c>
      <c r="H106" s="26">
        <f t="shared" ref="H106:H143" si="49">+E106*F106</f>
        <v>2103.6600000000003</v>
      </c>
      <c r="I106" s="16">
        <f t="shared" si="44"/>
        <v>233.87096774193549</v>
      </c>
      <c r="J106" s="27">
        <f t="shared" ref="J106:J144" si="50">G106+H106+I106</f>
        <v>3087.0967741935488</v>
      </c>
      <c r="K106" s="28">
        <f t="shared" si="45"/>
        <v>137.81</v>
      </c>
      <c r="L106" s="18">
        <v>0</v>
      </c>
      <c r="M106" s="18">
        <v>0</v>
      </c>
      <c r="N106" s="18">
        <f t="shared" ref="N106:N137" si="51">ROUND(SUM(K106:M106),2)</f>
        <v>137.81</v>
      </c>
      <c r="O106" s="47">
        <f t="shared" si="46"/>
        <v>2949.29</v>
      </c>
      <c r="P106" s="2"/>
    </row>
    <row r="107" spans="1:16" ht="16">
      <c r="A107" s="22">
        <f t="shared" ref="A107:A137" si="52">A106+1</f>
        <v>80</v>
      </c>
      <c r="B107" s="23" t="s">
        <v>101</v>
      </c>
      <c r="C107" s="23" t="s">
        <v>104</v>
      </c>
      <c r="D107" s="23" t="s">
        <v>105</v>
      </c>
      <c r="E107" s="62">
        <v>72.540000000000006</v>
      </c>
      <c r="F107" s="11">
        <f t="shared" si="47"/>
        <v>29</v>
      </c>
      <c r="G107" s="14">
        <f t="shared" si="48"/>
        <v>749.56580645161296</v>
      </c>
      <c r="H107" s="26">
        <f t="shared" si="49"/>
        <v>2103.6600000000003</v>
      </c>
      <c r="I107" s="16">
        <f t="shared" si="44"/>
        <v>233.87096774193549</v>
      </c>
      <c r="J107" s="27">
        <f t="shared" si="50"/>
        <v>3087.0967741935488</v>
      </c>
      <c r="K107" s="28">
        <f t="shared" si="45"/>
        <v>137.81</v>
      </c>
      <c r="L107" s="18">
        <v>0</v>
      </c>
      <c r="M107" s="18">
        <v>0</v>
      </c>
      <c r="N107" s="18">
        <f t="shared" si="51"/>
        <v>137.81</v>
      </c>
      <c r="O107" s="47">
        <f t="shared" si="46"/>
        <v>2949.29</v>
      </c>
      <c r="P107" s="2"/>
    </row>
    <row r="108" spans="1:16" ht="15.75" customHeight="1">
      <c r="A108" s="22">
        <f t="shared" si="52"/>
        <v>81</v>
      </c>
      <c r="B108" s="23" t="s">
        <v>101</v>
      </c>
      <c r="C108" s="23" t="s">
        <v>104</v>
      </c>
      <c r="D108" s="33" t="s">
        <v>106</v>
      </c>
      <c r="E108" s="62">
        <v>72.540000000000006</v>
      </c>
      <c r="F108" s="11">
        <f t="shared" si="47"/>
        <v>29</v>
      </c>
      <c r="G108" s="14">
        <f t="shared" si="48"/>
        <v>749.56580645161296</v>
      </c>
      <c r="H108" s="26">
        <f t="shared" si="49"/>
        <v>2103.6600000000003</v>
      </c>
      <c r="I108" s="16">
        <f t="shared" si="44"/>
        <v>233.87096774193549</v>
      </c>
      <c r="J108" s="27">
        <f t="shared" si="50"/>
        <v>3087.0967741935488</v>
      </c>
      <c r="K108" s="28">
        <f t="shared" si="45"/>
        <v>137.81</v>
      </c>
      <c r="L108" s="18">
        <v>0</v>
      </c>
      <c r="M108" s="18">
        <v>0</v>
      </c>
      <c r="N108" s="18">
        <f t="shared" si="51"/>
        <v>137.81</v>
      </c>
      <c r="O108" s="47">
        <f t="shared" si="46"/>
        <v>2949.29</v>
      </c>
      <c r="P108" s="2"/>
    </row>
    <row r="109" spans="1:16" ht="16">
      <c r="A109" s="22">
        <f t="shared" si="52"/>
        <v>82</v>
      </c>
      <c r="B109" s="23" t="s">
        <v>101</v>
      </c>
      <c r="C109" s="23" t="s">
        <v>104</v>
      </c>
      <c r="D109" s="33" t="s">
        <v>107</v>
      </c>
      <c r="E109" s="62">
        <v>72.540000000000006</v>
      </c>
      <c r="F109" s="11">
        <f t="shared" si="47"/>
        <v>29</v>
      </c>
      <c r="G109" s="14">
        <f t="shared" si="48"/>
        <v>749.56580645161296</v>
      </c>
      <c r="H109" s="26">
        <f t="shared" si="49"/>
        <v>2103.6600000000003</v>
      </c>
      <c r="I109" s="16">
        <f t="shared" si="44"/>
        <v>233.87096774193549</v>
      </c>
      <c r="J109" s="27">
        <f t="shared" si="50"/>
        <v>3087.0967741935488</v>
      </c>
      <c r="K109" s="28">
        <f t="shared" si="45"/>
        <v>137.81</v>
      </c>
      <c r="L109" s="18">
        <v>0</v>
      </c>
      <c r="M109" s="18">
        <v>0</v>
      </c>
      <c r="N109" s="18">
        <f t="shared" si="51"/>
        <v>137.81</v>
      </c>
      <c r="O109" s="47">
        <f t="shared" si="46"/>
        <v>2949.29</v>
      </c>
      <c r="P109" s="2"/>
    </row>
    <row r="110" spans="1:16" ht="16">
      <c r="A110" s="22">
        <f t="shared" si="52"/>
        <v>83</v>
      </c>
      <c r="B110" s="23" t="s">
        <v>101</v>
      </c>
      <c r="C110" s="23" t="s">
        <v>108</v>
      </c>
      <c r="D110" s="23" t="s">
        <v>109</v>
      </c>
      <c r="E110" s="62">
        <v>72.540000000000006</v>
      </c>
      <c r="F110" s="11">
        <f t="shared" si="47"/>
        <v>29</v>
      </c>
      <c r="G110" s="14">
        <f t="shared" si="48"/>
        <v>749.56580645161296</v>
      </c>
      <c r="H110" s="26">
        <f t="shared" si="49"/>
        <v>2103.6600000000003</v>
      </c>
      <c r="I110" s="16">
        <f t="shared" si="44"/>
        <v>233.87096774193549</v>
      </c>
      <c r="J110" s="27">
        <f t="shared" si="50"/>
        <v>3087.0967741935488</v>
      </c>
      <c r="K110" s="28">
        <f t="shared" si="45"/>
        <v>137.81</v>
      </c>
      <c r="L110" s="18">
        <v>0</v>
      </c>
      <c r="M110" s="18">
        <v>0</v>
      </c>
      <c r="N110" s="18">
        <f t="shared" si="51"/>
        <v>137.81</v>
      </c>
      <c r="O110" s="47">
        <f t="shared" si="46"/>
        <v>2949.29</v>
      </c>
      <c r="P110" s="2"/>
    </row>
    <row r="111" spans="1:16" ht="16">
      <c r="A111" s="22">
        <f t="shared" si="52"/>
        <v>84</v>
      </c>
      <c r="B111" s="23" t="s">
        <v>101</v>
      </c>
      <c r="C111" s="23" t="s">
        <v>108</v>
      </c>
      <c r="D111" s="23" t="s">
        <v>110</v>
      </c>
      <c r="E111" s="62">
        <v>72.540000000000006</v>
      </c>
      <c r="F111" s="11">
        <f t="shared" si="47"/>
        <v>29</v>
      </c>
      <c r="G111" s="14">
        <f t="shared" si="48"/>
        <v>749.56580645161296</v>
      </c>
      <c r="H111" s="26">
        <f t="shared" si="49"/>
        <v>2103.6600000000003</v>
      </c>
      <c r="I111" s="16">
        <f t="shared" si="44"/>
        <v>233.87096774193549</v>
      </c>
      <c r="J111" s="27">
        <f t="shared" si="50"/>
        <v>3087.0967741935488</v>
      </c>
      <c r="K111" s="28">
        <f t="shared" si="45"/>
        <v>137.81</v>
      </c>
      <c r="L111" s="18">
        <v>0</v>
      </c>
      <c r="M111" s="18">
        <v>0</v>
      </c>
      <c r="N111" s="18">
        <f t="shared" si="51"/>
        <v>137.81</v>
      </c>
      <c r="O111" s="47">
        <f t="shared" si="46"/>
        <v>2949.29</v>
      </c>
      <c r="P111" s="2"/>
    </row>
    <row r="112" spans="1:16" ht="16">
      <c r="A112" s="22">
        <f t="shared" si="52"/>
        <v>85</v>
      </c>
      <c r="B112" s="23" t="s">
        <v>101</v>
      </c>
      <c r="C112" s="23" t="s">
        <v>108</v>
      </c>
      <c r="D112" s="23" t="s">
        <v>111</v>
      </c>
      <c r="E112" s="62">
        <v>72.540000000000006</v>
      </c>
      <c r="F112" s="11">
        <f t="shared" si="47"/>
        <v>29</v>
      </c>
      <c r="G112" s="14">
        <f t="shared" si="48"/>
        <v>749.56580645161296</v>
      </c>
      <c r="H112" s="26">
        <f t="shared" si="49"/>
        <v>2103.6600000000003</v>
      </c>
      <c r="I112" s="16">
        <f t="shared" si="44"/>
        <v>233.87096774193549</v>
      </c>
      <c r="J112" s="27">
        <f t="shared" si="50"/>
        <v>3087.0967741935488</v>
      </c>
      <c r="K112" s="28">
        <f t="shared" si="45"/>
        <v>137.81</v>
      </c>
      <c r="L112" s="18">
        <v>0</v>
      </c>
      <c r="M112" s="18">
        <v>0</v>
      </c>
      <c r="N112" s="18">
        <f t="shared" si="51"/>
        <v>137.81</v>
      </c>
      <c r="O112" s="47">
        <f t="shared" si="46"/>
        <v>2949.29</v>
      </c>
      <c r="P112" s="2"/>
    </row>
    <row r="113" spans="1:16" ht="16">
      <c r="A113" s="22">
        <f t="shared" si="52"/>
        <v>86</v>
      </c>
      <c r="B113" s="23" t="s">
        <v>101</v>
      </c>
      <c r="C113" s="23" t="s">
        <v>108</v>
      </c>
      <c r="D113" s="23" t="s">
        <v>112</v>
      </c>
      <c r="E113" s="62">
        <v>72.540000000000006</v>
      </c>
      <c r="F113" s="11">
        <f t="shared" si="47"/>
        <v>29</v>
      </c>
      <c r="G113" s="14">
        <f t="shared" si="48"/>
        <v>749.56580645161296</v>
      </c>
      <c r="H113" s="26">
        <f t="shared" si="49"/>
        <v>2103.6600000000003</v>
      </c>
      <c r="I113" s="16">
        <f t="shared" si="44"/>
        <v>233.87096774193549</v>
      </c>
      <c r="J113" s="27">
        <f t="shared" si="50"/>
        <v>3087.0967741935488</v>
      </c>
      <c r="K113" s="28">
        <f t="shared" si="45"/>
        <v>137.81</v>
      </c>
      <c r="L113" s="18">
        <v>0</v>
      </c>
      <c r="M113" s="18">
        <v>0</v>
      </c>
      <c r="N113" s="18">
        <f t="shared" si="51"/>
        <v>137.81</v>
      </c>
      <c r="O113" s="47">
        <f t="shared" si="46"/>
        <v>2949.29</v>
      </c>
      <c r="P113" s="2"/>
    </row>
    <row r="114" spans="1:16" ht="16">
      <c r="A114" s="22">
        <f t="shared" si="52"/>
        <v>87</v>
      </c>
      <c r="B114" s="23" t="s">
        <v>101</v>
      </c>
      <c r="C114" s="23" t="s">
        <v>108</v>
      </c>
      <c r="D114" s="23" t="s">
        <v>113</v>
      </c>
      <c r="E114" s="62">
        <v>72.540000000000006</v>
      </c>
      <c r="F114" s="11">
        <f t="shared" si="47"/>
        <v>29</v>
      </c>
      <c r="G114" s="14">
        <f t="shared" si="48"/>
        <v>749.56580645161296</v>
      </c>
      <c r="H114" s="26">
        <f t="shared" si="49"/>
        <v>2103.6600000000003</v>
      </c>
      <c r="I114" s="16">
        <f t="shared" si="44"/>
        <v>233.87096774193549</v>
      </c>
      <c r="J114" s="27">
        <f t="shared" si="50"/>
        <v>3087.0967741935488</v>
      </c>
      <c r="K114" s="28">
        <f t="shared" si="45"/>
        <v>137.81</v>
      </c>
      <c r="L114" s="18">
        <v>0</v>
      </c>
      <c r="M114" s="18">
        <v>0</v>
      </c>
      <c r="N114" s="18">
        <f t="shared" si="51"/>
        <v>137.81</v>
      </c>
      <c r="O114" s="47">
        <f>ROUND(J117-N114,2)</f>
        <v>2949.29</v>
      </c>
      <c r="P114" s="2"/>
    </row>
    <row r="115" spans="1:16" ht="16">
      <c r="A115" s="22">
        <f t="shared" si="52"/>
        <v>88</v>
      </c>
      <c r="B115" s="23" t="s">
        <v>101</v>
      </c>
      <c r="C115" s="23" t="s">
        <v>108</v>
      </c>
      <c r="D115" s="23" t="s">
        <v>149</v>
      </c>
      <c r="E115" s="62">
        <v>72.540000000000006</v>
      </c>
      <c r="F115" s="11">
        <f t="shared" si="47"/>
        <v>29</v>
      </c>
      <c r="G115" s="14">
        <f t="shared" si="48"/>
        <v>749.56580645161296</v>
      </c>
      <c r="H115" s="26">
        <f t="shared" si="49"/>
        <v>2103.6600000000003</v>
      </c>
      <c r="I115" s="16">
        <f t="shared" si="44"/>
        <v>233.87096774193549</v>
      </c>
      <c r="J115" s="27">
        <f t="shared" si="50"/>
        <v>3087.0967741935488</v>
      </c>
      <c r="K115" s="28">
        <f t="shared" si="45"/>
        <v>137.81</v>
      </c>
      <c r="L115" s="18">
        <v>0</v>
      </c>
      <c r="M115" s="18">
        <v>0</v>
      </c>
      <c r="N115" s="18">
        <f t="shared" si="51"/>
        <v>137.81</v>
      </c>
      <c r="O115" s="47">
        <f t="shared" ref="O115:O119" si="53">ROUND(J118-N115,2)</f>
        <v>2949.29</v>
      </c>
      <c r="P115" s="2"/>
    </row>
    <row r="116" spans="1:16" ht="16">
      <c r="A116" s="22">
        <f t="shared" si="52"/>
        <v>89</v>
      </c>
      <c r="B116" s="23" t="s">
        <v>101</v>
      </c>
      <c r="C116" s="23" t="s">
        <v>108</v>
      </c>
      <c r="D116" s="23" t="s">
        <v>150</v>
      </c>
      <c r="E116" s="62">
        <v>72.540000000000006</v>
      </c>
      <c r="F116" s="11">
        <f t="shared" si="47"/>
        <v>29</v>
      </c>
      <c r="G116" s="14">
        <f t="shared" si="48"/>
        <v>749.56580645161296</v>
      </c>
      <c r="H116" s="26">
        <f t="shared" si="49"/>
        <v>2103.6600000000003</v>
      </c>
      <c r="I116" s="16">
        <f t="shared" si="44"/>
        <v>233.87096774193549</v>
      </c>
      <c r="J116" s="27">
        <f t="shared" si="50"/>
        <v>3087.0967741935488</v>
      </c>
      <c r="K116" s="28">
        <f t="shared" si="45"/>
        <v>137.81</v>
      </c>
      <c r="L116" s="18">
        <v>0</v>
      </c>
      <c r="M116" s="18">
        <v>0</v>
      </c>
      <c r="N116" s="18">
        <f t="shared" si="51"/>
        <v>137.81</v>
      </c>
      <c r="O116" s="47">
        <f t="shared" si="53"/>
        <v>2949.29</v>
      </c>
      <c r="P116" s="2"/>
    </row>
    <row r="117" spans="1:16" ht="16">
      <c r="A117" s="22">
        <f t="shared" si="52"/>
        <v>90</v>
      </c>
      <c r="B117" s="23" t="s">
        <v>101</v>
      </c>
      <c r="C117" s="23" t="s">
        <v>108</v>
      </c>
      <c r="D117" s="23" t="s">
        <v>147</v>
      </c>
      <c r="E117" s="62">
        <v>72.540000000000006</v>
      </c>
      <c r="F117" s="11">
        <f t="shared" si="47"/>
        <v>29</v>
      </c>
      <c r="G117" s="14">
        <f t="shared" si="48"/>
        <v>749.56580645161296</v>
      </c>
      <c r="H117" s="26">
        <f t="shared" si="49"/>
        <v>2103.6600000000003</v>
      </c>
      <c r="I117" s="16">
        <f t="shared" si="44"/>
        <v>233.87096774193549</v>
      </c>
      <c r="J117" s="27">
        <f t="shared" si="50"/>
        <v>3087.0967741935488</v>
      </c>
      <c r="K117" s="28">
        <f t="shared" si="45"/>
        <v>137.81</v>
      </c>
      <c r="L117" s="18">
        <v>0</v>
      </c>
      <c r="M117" s="18">
        <v>0</v>
      </c>
      <c r="N117" s="18">
        <f t="shared" si="51"/>
        <v>137.81</v>
      </c>
      <c r="O117" s="47">
        <f t="shared" si="53"/>
        <v>2949.29</v>
      </c>
      <c r="P117" s="2"/>
    </row>
    <row r="118" spans="1:16" ht="16">
      <c r="A118" s="22">
        <f t="shared" si="52"/>
        <v>91</v>
      </c>
      <c r="B118" s="23" t="s">
        <v>101</v>
      </c>
      <c r="C118" s="23" t="s">
        <v>108</v>
      </c>
      <c r="D118" s="110" t="s">
        <v>114</v>
      </c>
      <c r="E118" s="62">
        <v>72.540000000000006</v>
      </c>
      <c r="F118" s="11">
        <f t="shared" si="47"/>
        <v>29</v>
      </c>
      <c r="G118" s="14">
        <f t="shared" si="48"/>
        <v>749.56580645161296</v>
      </c>
      <c r="H118" s="26">
        <f t="shared" si="49"/>
        <v>2103.6600000000003</v>
      </c>
      <c r="I118" s="16">
        <f t="shared" si="44"/>
        <v>233.87096774193549</v>
      </c>
      <c r="J118" s="27">
        <f t="shared" si="50"/>
        <v>3087.0967741935488</v>
      </c>
      <c r="K118" s="28">
        <f t="shared" si="45"/>
        <v>137.81</v>
      </c>
      <c r="L118" s="18">
        <v>0</v>
      </c>
      <c r="M118" s="18">
        <v>0</v>
      </c>
      <c r="N118" s="18">
        <f t="shared" si="51"/>
        <v>137.81</v>
      </c>
      <c r="O118" s="47">
        <f t="shared" si="53"/>
        <v>2949.29</v>
      </c>
      <c r="P118" s="2"/>
    </row>
    <row r="119" spans="1:16" ht="16">
      <c r="A119" s="22">
        <f t="shared" si="52"/>
        <v>92</v>
      </c>
      <c r="B119" s="23" t="s">
        <v>101</v>
      </c>
      <c r="C119" s="23" t="s">
        <v>108</v>
      </c>
      <c r="D119" s="33" t="s">
        <v>146</v>
      </c>
      <c r="E119" s="62">
        <v>72.540000000000006</v>
      </c>
      <c r="F119" s="11">
        <f t="shared" si="47"/>
        <v>29</v>
      </c>
      <c r="G119" s="14">
        <f t="shared" si="48"/>
        <v>749.56580645161296</v>
      </c>
      <c r="H119" s="26">
        <f t="shared" si="49"/>
        <v>2103.6600000000003</v>
      </c>
      <c r="I119" s="16">
        <f t="shared" si="44"/>
        <v>233.87096774193549</v>
      </c>
      <c r="J119" s="27">
        <f t="shared" si="50"/>
        <v>3087.0967741935488</v>
      </c>
      <c r="K119" s="28">
        <f t="shared" si="45"/>
        <v>137.81</v>
      </c>
      <c r="L119" s="18">
        <v>0</v>
      </c>
      <c r="M119" s="18">
        <v>0</v>
      </c>
      <c r="N119" s="18">
        <f t="shared" si="51"/>
        <v>137.81</v>
      </c>
      <c r="O119" s="47">
        <f t="shared" si="53"/>
        <v>2949.29</v>
      </c>
      <c r="P119" s="2"/>
    </row>
    <row r="120" spans="1:16" ht="16">
      <c r="A120" s="22">
        <f t="shared" si="52"/>
        <v>93</v>
      </c>
      <c r="B120" s="23" t="s">
        <v>101</v>
      </c>
      <c r="C120" s="23" t="s">
        <v>108</v>
      </c>
      <c r="D120" s="33" t="s">
        <v>115</v>
      </c>
      <c r="E120" s="62">
        <v>72.540000000000006</v>
      </c>
      <c r="F120" s="11">
        <f t="shared" si="47"/>
        <v>29</v>
      </c>
      <c r="G120" s="14">
        <f t="shared" si="48"/>
        <v>749.56580645161296</v>
      </c>
      <c r="H120" s="26">
        <f t="shared" si="49"/>
        <v>2103.6600000000003</v>
      </c>
      <c r="I120" s="16">
        <f t="shared" si="44"/>
        <v>233.87096774193549</v>
      </c>
      <c r="J120" s="27">
        <f t="shared" si="50"/>
        <v>3087.0967741935488</v>
      </c>
      <c r="K120" s="28">
        <f t="shared" si="45"/>
        <v>137.81</v>
      </c>
      <c r="L120" s="18">
        <v>0</v>
      </c>
      <c r="M120" s="18">
        <v>0</v>
      </c>
      <c r="N120" s="18">
        <f t="shared" si="51"/>
        <v>137.81</v>
      </c>
      <c r="O120" s="47">
        <f t="shared" ref="O120:O134" si="54">ROUND(J120-N120,2)</f>
        <v>2949.29</v>
      </c>
      <c r="P120" s="2"/>
    </row>
    <row r="121" spans="1:16" ht="16">
      <c r="A121" s="22">
        <f t="shared" si="52"/>
        <v>94</v>
      </c>
      <c r="B121" s="23" t="s">
        <v>101</v>
      </c>
      <c r="C121" s="23" t="s">
        <v>108</v>
      </c>
      <c r="D121" s="33" t="s">
        <v>116</v>
      </c>
      <c r="E121" s="63">
        <v>72.540000000000006</v>
      </c>
      <c r="F121" s="11">
        <f t="shared" si="47"/>
        <v>29</v>
      </c>
      <c r="G121" s="14">
        <f t="shared" si="48"/>
        <v>749.56580645161296</v>
      </c>
      <c r="H121" s="26">
        <f t="shared" si="49"/>
        <v>2103.6600000000003</v>
      </c>
      <c r="I121" s="16">
        <f t="shared" si="44"/>
        <v>233.87096774193549</v>
      </c>
      <c r="J121" s="27">
        <f t="shared" si="50"/>
        <v>3087.0967741935488</v>
      </c>
      <c r="K121" s="28">
        <f t="shared" si="45"/>
        <v>137.81</v>
      </c>
      <c r="L121" s="18">
        <v>0</v>
      </c>
      <c r="M121" s="18">
        <v>0</v>
      </c>
      <c r="N121" s="18">
        <f t="shared" si="51"/>
        <v>137.81</v>
      </c>
      <c r="O121" s="47">
        <f t="shared" si="54"/>
        <v>2949.29</v>
      </c>
      <c r="P121" s="2"/>
    </row>
    <row r="122" spans="1:16" ht="16">
      <c r="A122" s="22">
        <f t="shared" si="52"/>
        <v>95</v>
      </c>
      <c r="B122" s="23" t="s">
        <v>101</v>
      </c>
      <c r="C122" s="23" t="s">
        <v>108</v>
      </c>
      <c r="D122" s="33" t="s">
        <v>117</v>
      </c>
      <c r="E122" s="63">
        <v>72.540000000000006</v>
      </c>
      <c r="F122" s="11">
        <f t="shared" si="47"/>
        <v>29</v>
      </c>
      <c r="G122" s="14">
        <f t="shared" si="48"/>
        <v>749.56580645161296</v>
      </c>
      <c r="H122" s="26">
        <f t="shared" si="49"/>
        <v>2103.6600000000003</v>
      </c>
      <c r="I122" s="16">
        <f t="shared" si="44"/>
        <v>233.87096774193549</v>
      </c>
      <c r="J122" s="27">
        <f t="shared" si="50"/>
        <v>3087.0967741935488</v>
      </c>
      <c r="K122" s="28">
        <f t="shared" si="45"/>
        <v>137.81</v>
      </c>
      <c r="L122" s="18">
        <v>0</v>
      </c>
      <c r="M122" s="18">
        <v>0</v>
      </c>
      <c r="N122" s="18">
        <f t="shared" si="51"/>
        <v>137.81</v>
      </c>
      <c r="O122" s="47">
        <f t="shared" si="54"/>
        <v>2949.29</v>
      </c>
      <c r="P122" s="2"/>
    </row>
    <row r="123" spans="1:16" ht="16">
      <c r="A123" s="22">
        <f t="shared" si="52"/>
        <v>96</v>
      </c>
      <c r="B123" s="23" t="s">
        <v>101</v>
      </c>
      <c r="C123" s="23" t="s">
        <v>108</v>
      </c>
      <c r="D123" s="22" t="s">
        <v>118</v>
      </c>
      <c r="E123" s="63">
        <v>72.540000000000006</v>
      </c>
      <c r="F123" s="11">
        <f t="shared" si="47"/>
        <v>29</v>
      </c>
      <c r="G123" s="14">
        <f t="shared" si="48"/>
        <v>749.56580645161296</v>
      </c>
      <c r="H123" s="26">
        <f t="shared" si="49"/>
        <v>2103.6600000000003</v>
      </c>
      <c r="I123" s="16">
        <f t="shared" si="44"/>
        <v>233.87096774193549</v>
      </c>
      <c r="J123" s="27">
        <f t="shared" si="50"/>
        <v>3087.0967741935488</v>
      </c>
      <c r="K123" s="28">
        <f t="shared" si="45"/>
        <v>137.81</v>
      </c>
      <c r="L123" s="18">
        <v>0</v>
      </c>
      <c r="M123" s="18">
        <v>0</v>
      </c>
      <c r="N123" s="18">
        <f t="shared" si="51"/>
        <v>137.81</v>
      </c>
      <c r="O123" s="47">
        <f t="shared" si="54"/>
        <v>2949.29</v>
      </c>
      <c r="P123" s="2"/>
    </row>
    <row r="124" spans="1:16" ht="16">
      <c r="A124" s="22">
        <f t="shared" si="52"/>
        <v>97</v>
      </c>
      <c r="B124" s="23" t="s">
        <v>101</v>
      </c>
      <c r="C124" s="23" t="s">
        <v>108</v>
      </c>
      <c r="D124" s="33" t="s">
        <v>119</v>
      </c>
      <c r="E124" s="63">
        <v>72.540000000000006</v>
      </c>
      <c r="F124" s="11">
        <f t="shared" si="47"/>
        <v>29</v>
      </c>
      <c r="G124" s="14">
        <f t="shared" si="48"/>
        <v>749.56580645161296</v>
      </c>
      <c r="H124" s="26">
        <f t="shared" si="49"/>
        <v>2103.6600000000003</v>
      </c>
      <c r="I124" s="16">
        <f t="shared" si="44"/>
        <v>233.87096774193549</v>
      </c>
      <c r="J124" s="27">
        <f t="shared" si="50"/>
        <v>3087.0967741935488</v>
      </c>
      <c r="K124" s="28">
        <f t="shared" si="45"/>
        <v>137.81</v>
      </c>
      <c r="L124" s="18">
        <v>0</v>
      </c>
      <c r="M124" s="18">
        <v>0</v>
      </c>
      <c r="N124" s="18">
        <f t="shared" si="51"/>
        <v>137.81</v>
      </c>
      <c r="O124" s="47">
        <f t="shared" si="54"/>
        <v>2949.29</v>
      </c>
      <c r="P124" s="2"/>
    </row>
    <row r="125" spans="1:16" ht="16">
      <c r="A125" s="22">
        <f t="shared" si="52"/>
        <v>98</v>
      </c>
      <c r="B125" s="23" t="s">
        <v>101</v>
      </c>
      <c r="C125" s="23" t="s">
        <v>108</v>
      </c>
      <c r="D125" s="33" t="s">
        <v>120</v>
      </c>
      <c r="E125" s="63">
        <v>72.540000000000006</v>
      </c>
      <c r="F125" s="11">
        <f t="shared" si="47"/>
        <v>29</v>
      </c>
      <c r="G125" s="14">
        <f t="shared" si="48"/>
        <v>749.56580645161296</v>
      </c>
      <c r="H125" s="26">
        <f t="shared" si="49"/>
        <v>2103.6600000000003</v>
      </c>
      <c r="I125" s="16">
        <f t="shared" si="44"/>
        <v>233.87096774193549</v>
      </c>
      <c r="J125" s="27">
        <f t="shared" si="50"/>
        <v>3087.0967741935488</v>
      </c>
      <c r="K125" s="28">
        <f t="shared" si="45"/>
        <v>137.81</v>
      </c>
      <c r="L125" s="18">
        <v>0</v>
      </c>
      <c r="M125" s="18">
        <v>0</v>
      </c>
      <c r="N125" s="18">
        <f t="shared" si="51"/>
        <v>137.81</v>
      </c>
      <c r="O125" s="47">
        <f t="shared" si="54"/>
        <v>2949.29</v>
      </c>
      <c r="P125" s="2"/>
    </row>
    <row r="126" spans="1:16" ht="18" customHeight="1">
      <c r="A126" s="22">
        <f t="shared" si="52"/>
        <v>99</v>
      </c>
      <c r="B126" s="23" t="s">
        <v>101</v>
      </c>
      <c r="C126" s="23" t="s">
        <v>108</v>
      </c>
      <c r="D126" s="33" t="s">
        <v>121</v>
      </c>
      <c r="E126" s="63">
        <v>72.540000000000006</v>
      </c>
      <c r="F126" s="11">
        <f t="shared" si="47"/>
        <v>29</v>
      </c>
      <c r="G126" s="14">
        <f t="shared" si="48"/>
        <v>749.56580645161296</v>
      </c>
      <c r="H126" s="26">
        <f t="shared" si="49"/>
        <v>2103.6600000000003</v>
      </c>
      <c r="I126" s="16">
        <f t="shared" si="44"/>
        <v>233.87096774193549</v>
      </c>
      <c r="J126" s="27">
        <f t="shared" si="50"/>
        <v>3087.0967741935488</v>
      </c>
      <c r="K126" s="28">
        <f t="shared" si="45"/>
        <v>137.81</v>
      </c>
      <c r="L126" s="18">
        <v>0</v>
      </c>
      <c r="M126" s="18">
        <v>0</v>
      </c>
      <c r="N126" s="18">
        <f t="shared" si="51"/>
        <v>137.81</v>
      </c>
      <c r="O126" s="47">
        <f t="shared" si="54"/>
        <v>2949.29</v>
      </c>
      <c r="P126" s="2"/>
    </row>
    <row r="127" spans="1:16" ht="16">
      <c r="A127" s="22">
        <f t="shared" si="52"/>
        <v>100</v>
      </c>
      <c r="B127" s="23" t="s">
        <v>101</v>
      </c>
      <c r="C127" s="23" t="s">
        <v>108</v>
      </c>
      <c r="D127" s="33" t="s">
        <v>122</v>
      </c>
      <c r="E127" s="63">
        <v>72.540000000000006</v>
      </c>
      <c r="F127" s="11">
        <f t="shared" si="47"/>
        <v>29</v>
      </c>
      <c r="G127" s="14">
        <f t="shared" si="48"/>
        <v>749.56580645161296</v>
      </c>
      <c r="H127" s="26">
        <f t="shared" si="49"/>
        <v>2103.6600000000003</v>
      </c>
      <c r="I127" s="16">
        <f t="shared" si="44"/>
        <v>233.87096774193549</v>
      </c>
      <c r="J127" s="27">
        <f t="shared" si="50"/>
        <v>3087.0967741935488</v>
      </c>
      <c r="K127" s="28">
        <f t="shared" si="45"/>
        <v>137.81</v>
      </c>
      <c r="L127" s="18">
        <v>0</v>
      </c>
      <c r="M127" s="18">
        <v>0</v>
      </c>
      <c r="N127" s="18">
        <f t="shared" si="51"/>
        <v>137.81</v>
      </c>
      <c r="O127" s="47">
        <f t="shared" si="54"/>
        <v>2949.29</v>
      </c>
      <c r="P127" s="2"/>
    </row>
    <row r="128" spans="1:16" ht="18" customHeight="1">
      <c r="A128" s="22">
        <f t="shared" si="52"/>
        <v>101</v>
      </c>
      <c r="B128" s="23" t="s">
        <v>101</v>
      </c>
      <c r="C128" s="23" t="s">
        <v>108</v>
      </c>
      <c r="D128" s="33" t="s">
        <v>123</v>
      </c>
      <c r="E128" s="62">
        <v>72.540000000000006</v>
      </c>
      <c r="F128" s="11">
        <f t="shared" si="47"/>
        <v>29</v>
      </c>
      <c r="G128" s="14">
        <f t="shared" si="48"/>
        <v>749.56580645161296</v>
      </c>
      <c r="H128" s="26">
        <f t="shared" si="49"/>
        <v>2103.6600000000003</v>
      </c>
      <c r="I128" s="16">
        <f t="shared" si="44"/>
        <v>233.87096774193549</v>
      </c>
      <c r="J128" s="27">
        <f t="shared" si="50"/>
        <v>3087.0967741935488</v>
      </c>
      <c r="K128" s="28">
        <f t="shared" si="45"/>
        <v>137.81</v>
      </c>
      <c r="L128" s="18">
        <v>0</v>
      </c>
      <c r="M128" s="18">
        <v>0</v>
      </c>
      <c r="N128" s="18">
        <f t="shared" si="51"/>
        <v>137.81</v>
      </c>
      <c r="O128" s="47">
        <f t="shared" si="54"/>
        <v>2949.29</v>
      </c>
      <c r="P128" s="2"/>
    </row>
    <row r="129" spans="1:16" ht="16">
      <c r="A129" s="22">
        <f t="shared" si="52"/>
        <v>102</v>
      </c>
      <c r="B129" s="23" t="s">
        <v>101</v>
      </c>
      <c r="C129" s="23" t="s">
        <v>108</v>
      </c>
      <c r="D129" s="33" t="s">
        <v>124</v>
      </c>
      <c r="E129" s="62">
        <v>72.540000000000006</v>
      </c>
      <c r="F129" s="11">
        <f t="shared" si="47"/>
        <v>29</v>
      </c>
      <c r="G129" s="14">
        <f t="shared" si="48"/>
        <v>749.56580645161296</v>
      </c>
      <c r="H129" s="26">
        <f t="shared" si="49"/>
        <v>2103.6600000000003</v>
      </c>
      <c r="I129" s="16">
        <f t="shared" si="44"/>
        <v>233.87096774193549</v>
      </c>
      <c r="J129" s="27">
        <f t="shared" si="50"/>
        <v>3087.0967741935488</v>
      </c>
      <c r="K129" s="28">
        <f t="shared" si="45"/>
        <v>137.81</v>
      </c>
      <c r="L129" s="18">
        <v>0</v>
      </c>
      <c r="M129" s="18">
        <v>0</v>
      </c>
      <c r="N129" s="18">
        <f t="shared" si="51"/>
        <v>137.81</v>
      </c>
      <c r="O129" s="47">
        <f t="shared" si="54"/>
        <v>2949.29</v>
      </c>
      <c r="P129" s="2"/>
    </row>
    <row r="130" spans="1:16" ht="16">
      <c r="A130" s="22">
        <f t="shared" si="52"/>
        <v>103</v>
      </c>
      <c r="B130" s="23" t="s">
        <v>101</v>
      </c>
      <c r="C130" s="23" t="s">
        <v>108</v>
      </c>
      <c r="D130" s="33" t="s">
        <v>125</v>
      </c>
      <c r="E130" s="62">
        <v>72.540000000000006</v>
      </c>
      <c r="F130" s="11">
        <f t="shared" si="47"/>
        <v>29</v>
      </c>
      <c r="G130" s="14">
        <f t="shared" si="48"/>
        <v>749.56580645161296</v>
      </c>
      <c r="H130" s="26">
        <f t="shared" si="49"/>
        <v>2103.6600000000003</v>
      </c>
      <c r="I130" s="16">
        <f t="shared" si="44"/>
        <v>233.87096774193549</v>
      </c>
      <c r="J130" s="27">
        <f t="shared" si="50"/>
        <v>3087.0967741935488</v>
      </c>
      <c r="K130" s="28">
        <f t="shared" si="45"/>
        <v>137.81</v>
      </c>
      <c r="L130" s="18">
        <v>0</v>
      </c>
      <c r="M130" s="18">
        <v>0</v>
      </c>
      <c r="N130" s="18">
        <f t="shared" si="51"/>
        <v>137.81</v>
      </c>
      <c r="O130" s="47">
        <f t="shared" si="54"/>
        <v>2949.29</v>
      </c>
      <c r="P130" s="2"/>
    </row>
    <row r="131" spans="1:16" ht="16">
      <c r="A131" s="22">
        <f t="shared" si="52"/>
        <v>104</v>
      </c>
      <c r="B131" s="23" t="s">
        <v>101</v>
      </c>
      <c r="C131" s="23" t="s">
        <v>108</v>
      </c>
      <c r="D131" s="33" t="s">
        <v>126</v>
      </c>
      <c r="E131" s="62">
        <v>72.540000000000006</v>
      </c>
      <c r="F131" s="11">
        <f t="shared" si="47"/>
        <v>29</v>
      </c>
      <c r="G131" s="14">
        <f t="shared" si="48"/>
        <v>749.56580645161296</v>
      </c>
      <c r="H131" s="26">
        <f t="shared" si="49"/>
        <v>2103.6600000000003</v>
      </c>
      <c r="I131" s="16">
        <f t="shared" si="44"/>
        <v>233.87096774193549</v>
      </c>
      <c r="J131" s="27">
        <f t="shared" si="50"/>
        <v>3087.0967741935488</v>
      </c>
      <c r="K131" s="28">
        <f t="shared" si="45"/>
        <v>137.81</v>
      </c>
      <c r="L131" s="18">
        <v>0</v>
      </c>
      <c r="M131" s="18">
        <v>0</v>
      </c>
      <c r="N131" s="18">
        <f t="shared" si="51"/>
        <v>137.81</v>
      </c>
      <c r="O131" s="47">
        <f t="shared" si="54"/>
        <v>2949.29</v>
      </c>
      <c r="P131" s="2"/>
    </row>
    <row r="132" spans="1:16" ht="18" customHeight="1">
      <c r="A132" s="22">
        <f t="shared" si="52"/>
        <v>105</v>
      </c>
      <c r="B132" s="23" t="s">
        <v>101</v>
      </c>
      <c r="C132" s="23" t="s">
        <v>108</v>
      </c>
      <c r="D132" s="22" t="s">
        <v>127</v>
      </c>
      <c r="E132" s="62">
        <v>72.540000000000006</v>
      </c>
      <c r="F132" s="11">
        <f t="shared" si="47"/>
        <v>29</v>
      </c>
      <c r="G132" s="14">
        <f t="shared" si="48"/>
        <v>749.56580645161296</v>
      </c>
      <c r="H132" s="26">
        <f t="shared" si="49"/>
        <v>2103.6600000000003</v>
      </c>
      <c r="I132" s="16">
        <f t="shared" si="44"/>
        <v>233.87096774193549</v>
      </c>
      <c r="J132" s="27">
        <f t="shared" si="50"/>
        <v>3087.0967741935488</v>
      </c>
      <c r="K132" s="28">
        <f t="shared" si="45"/>
        <v>137.81</v>
      </c>
      <c r="L132" s="18">
        <v>0</v>
      </c>
      <c r="M132" s="18">
        <v>0</v>
      </c>
      <c r="N132" s="18">
        <f t="shared" si="51"/>
        <v>137.81</v>
      </c>
      <c r="O132" s="47">
        <f t="shared" si="54"/>
        <v>2949.29</v>
      </c>
      <c r="P132" s="2"/>
    </row>
    <row r="133" spans="1:16" ht="16">
      <c r="A133" s="22">
        <f t="shared" si="52"/>
        <v>106</v>
      </c>
      <c r="B133" s="23" t="s">
        <v>101</v>
      </c>
      <c r="C133" s="22" t="s">
        <v>108</v>
      </c>
      <c r="D133" s="110" t="s">
        <v>128</v>
      </c>
      <c r="E133" s="62">
        <v>72.540000000000006</v>
      </c>
      <c r="F133" s="11">
        <f t="shared" si="47"/>
        <v>29</v>
      </c>
      <c r="G133" s="14">
        <f t="shared" si="48"/>
        <v>749.56580645161296</v>
      </c>
      <c r="H133" s="26">
        <f t="shared" si="49"/>
        <v>2103.6600000000003</v>
      </c>
      <c r="I133" s="16">
        <f t="shared" si="44"/>
        <v>233.87096774193549</v>
      </c>
      <c r="J133" s="27">
        <f t="shared" si="50"/>
        <v>3087.0967741935488</v>
      </c>
      <c r="K133" s="28">
        <f t="shared" si="45"/>
        <v>137.81</v>
      </c>
      <c r="L133" s="18">
        <v>0</v>
      </c>
      <c r="M133" s="18">
        <v>0</v>
      </c>
      <c r="N133" s="18">
        <f t="shared" si="51"/>
        <v>137.81</v>
      </c>
      <c r="O133" s="47">
        <f t="shared" si="54"/>
        <v>2949.29</v>
      </c>
      <c r="P133" s="2"/>
    </row>
    <row r="134" spans="1:16" ht="17.25" customHeight="1">
      <c r="A134" s="22">
        <f t="shared" si="52"/>
        <v>107</v>
      </c>
      <c r="B134" s="23" t="s">
        <v>101</v>
      </c>
      <c r="C134" s="22" t="s">
        <v>108</v>
      </c>
      <c r="D134" s="23" t="s">
        <v>129</v>
      </c>
      <c r="E134" s="62">
        <v>72.540000000000006</v>
      </c>
      <c r="F134" s="11">
        <f t="shared" si="47"/>
        <v>29</v>
      </c>
      <c r="G134" s="14">
        <f t="shared" si="48"/>
        <v>749.56580645161296</v>
      </c>
      <c r="H134" s="26">
        <f t="shared" si="49"/>
        <v>2103.6600000000003</v>
      </c>
      <c r="I134" s="16">
        <f t="shared" si="44"/>
        <v>233.87096774193549</v>
      </c>
      <c r="J134" s="27">
        <f t="shared" si="50"/>
        <v>3087.0967741935488</v>
      </c>
      <c r="K134" s="28">
        <f t="shared" si="45"/>
        <v>137.81</v>
      </c>
      <c r="L134" s="18">
        <v>0</v>
      </c>
      <c r="M134" s="18">
        <v>0</v>
      </c>
      <c r="N134" s="18">
        <f t="shared" si="51"/>
        <v>137.81</v>
      </c>
      <c r="O134" s="47">
        <f t="shared" si="54"/>
        <v>2949.29</v>
      </c>
      <c r="P134" s="2"/>
    </row>
    <row r="135" spans="1:16" ht="17.25" customHeight="1">
      <c r="A135" s="22">
        <f t="shared" si="52"/>
        <v>108</v>
      </c>
      <c r="B135" s="23" t="s">
        <v>101</v>
      </c>
      <c r="C135" s="23" t="s">
        <v>108</v>
      </c>
      <c r="D135" s="23" t="s">
        <v>148</v>
      </c>
      <c r="E135" s="62">
        <v>72.540000000000006</v>
      </c>
      <c r="F135" s="11">
        <f t="shared" si="47"/>
        <v>29</v>
      </c>
      <c r="G135" s="14">
        <f t="shared" si="48"/>
        <v>749.56580645161296</v>
      </c>
      <c r="H135" s="26">
        <f t="shared" si="49"/>
        <v>2103.6600000000003</v>
      </c>
      <c r="I135" s="16">
        <f t="shared" si="44"/>
        <v>233.87096774193549</v>
      </c>
      <c r="J135" s="27">
        <f t="shared" si="50"/>
        <v>3087.0967741935488</v>
      </c>
      <c r="K135" s="28">
        <f t="shared" si="45"/>
        <v>137.81</v>
      </c>
      <c r="L135" s="18">
        <v>0</v>
      </c>
      <c r="M135" s="18">
        <v>0</v>
      </c>
      <c r="N135" s="18">
        <f t="shared" si="51"/>
        <v>137.81</v>
      </c>
      <c r="O135" s="47">
        <f t="shared" ref="O135:O137" si="55">ROUND(J135-N135,2)</f>
        <v>2949.29</v>
      </c>
      <c r="P135" s="2"/>
    </row>
    <row r="136" spans="1:16" ht="16">
      <c r="A136" s="22">
        <f t="shared" si="52"/>
        <v>109</v>
      </c>
      <c r="B136" s="23" t="s">
        <v>101</v>
      </c>
      <c r="C136" s="23" t="s">
        <v>108</v>
      </c>
      <c r="D136" s="33" t="s">
        <v>130</v>
      </c>
      <c r="E136" s="62">
        <v>72.540000000000006</v>
      </c>
      <c r="F136" s="11">
        <f t="shared" si="47"/>
        <v>29</v>
      </c>
      <c r="G136" s="14">
        <f t="shared" si="48"/>
        <v>749.56580645161296</v>
      </c>
      <c r="H136" s="26">
        <f t="shared" si="49"/>
        <v>2103.6600000000003</v>
      </c>
      <c r="I136" s="16">
        <f t="shared" si="44"/>
        <v>233.87096774193549</v>
      </c>
      <c r="J136" s="27">
        <f t="shared" si="50"/>
        <v>3087.0967741935488</v>
      </c>
      <c r="K136" s="28">
        <f t="shared" si="45"/>
        <v>137.81</v>
      </c>
      <c r="L136" s="18">
        <v>0</v>
      </c>
      <c r="M136" s="18">
        <v>0</v>
      </c>
      <c r="N136" s="18">
        <f t="shared" si="51"/>
        <v>137.81</v>
      </c>
      <c r="O136" s="47">
        <f t="shared" si="55"/>
        <v>2949.29</v>
      </c>
      <c r="P136" s="2"/>
    </row>
    <row r="137" spans="1:16" ht="16.5" thickBot="1">
      <c r="A137" s="22">
        <f t="shared" si="52"/>
        <v>110</v>
      </c>
      <c r="B137" s="94" t="s">
        <v>101</v>
      </c>
      <c r="C137" s="94" t="s">
        <v>108</v>
      </c>
      <c r="D137" s="23" t="s">
        <v>151</v>
      </c>
      <c r="E137" s="62">
        <v>72.540000000000006</v>
      </c>
      <c r="F137" s="11">
        <f t="shared" si="47"/>
        <v>29</v>
      </c>
      <c r="G137" s="14">
        <f t="shared" si="48"/>
        <v>749.56580645161296</v>
      </c>
      <c r="H137" s="26">
        <f t="shared" si="49"/>
        <v>2103.6600000000003</v>
      </c>
      <c r="I137" s="16">
        <f t="shared" si="44"/>
        <v>233.87096774193549</v>
      </c>
      <c r="J137" s="27">
        <f t="shared" si="50"/>
        <v>3087.0967741935488</v>
      </c>
      <c r="K137" s="28">
        <f t="shared" si="45"/>
        <v>137.81</v>
      </c>
      <c r="L137" s="18">
        <v>0</v>
      </c>
      <c r="M137" s="18">
        <v>0</v>
      </c>
      <c r="N137" s="18">
        <f t="shared" si="51"/>
        <v>137.81</v>
      </c>
      <c r="O137" s="47">
        <f t="shared" si="55"/>
        <v>2949.29</v>
      </c>
      <c r="P137" s="2"/>
    </row>
    <row r="138" spans="1:16" ht="16.5" thickBot="1">
      <c r="A138" s="116" t="s">
        <v>44</v>
      </c>
      <c r="B138" s="117"/>
      <c r="C138" s="117"/>
      <c r="D138" s="118"/>
      <c r="E138" s="117"/>
      <c r="F138" s="119"/>
      <c r="G138" s="55">
        <f t="shared" ref="G138:N138" si="56">SUM(G105:G137)</f>
        <v>24735.671612903243</v>
      </c>
      <c r="H138" s="55">
        <f t="shared" si="56"/>
        <v>69420.780000000057</v>
      </c>
      <c r="I138" s="55">
        <f t="shared" si="56"/>
        <v>7717.7419354838739</v>
      </c>
      <c r="J138" s="55">
        <f t="shared" si="56"/>
        <v>101874.19354838705</v>
      </c>
      <c r="K138" s="55">
        <f t="shared" si="56"/>
        <v>4547.7300000000005</v>
      </c>
      <c r="L138" s="55">
        <f t="shared" si="56"/>
        <v>0</v>
      </c>
      <c r="M138" s="55">
        <f t="shared" si="56"/>
        <v>0</v>
      </c>
      <c r="N138" s="55">
        <f t="shared" si="56"/>
        <v>4547.7300000000005</v>
      </c>
      <c r="O138" s="55">
        <f>SUM(O105:O137)</f>
        <v>97326.569999999949</v>
      </c>
      <c r="P138" s="2"/>
    </row>
    <row r="139" spans="1:16" ht="16.5" thickBot="1">
      <c r="A139" s="34"/>
      <c r="B139" s="64"/>
      <c r="C139" s="64"/>
      <c r="D139" s="65"/>
      <c r="E139" s="66"/>
      <c r="F139" s="34"/>
      <c r="G139" s="67"/>
      <c r="H139" s="68"/>
      <c r="I139" s="69"/>
      <c r="J139" s="69"/>
      <c r="K139" s="69"/>
      <c r="L139" s="69"/>
      <c r="M139" s="69"/>
      <c r="N139" s="69"/>
      <c r="O139" s="69"/>
      <c r="P139" s="2"/>
    </row>
    <row r="140" spans="1:16" ht="16.5" thickBot="1">
      <c r="A140" s="120" t="s">
        <v>1</v>
      </c>
      <c r="B140" s="120" t="s">
        <v>2</v>
      </c>
      <c r="C140" s="120" t="s">
        <v>46</v>
      </c>
      <c r="D140" s="120" t="s">
        <v>3</v>
      </c>
      <c r="E140" s="133" t="s">
        <v>4</v>
      </c>
      <c r="F140" s="137" t="s">
        <v>5</v>
      </c>
      <c r="G140" s="137" t="s">
        <v>6</v>
      </c>
      <c r="H140" s="163" t="s">
        <v>7</v>
      </c>
      <c r="I140" s="137" t="s">
        <v>47</v>
      </c>
      <c r="J140" s="125" t="s">
        <v>8</v>
      </c>
      <c r="K140" s="160" t="s">
        <v>9</v>
      </c>
      <c r="L140" s="161"/>
      <c r="M140" s="162"/>
      <c r="N140" s="130" t="s">
        <v>10</v>
      </c>
      <c r="O140" s="120" t="s">
        <v>11</v>
      </c>
      <c r="P140" s="2"/>
    </row>
    <row r="141" spans="1:16" ht="16.5" thickBot="1">
      <c r="A141" s="121"/>
      <c r="B141" s="121"/>
      <c r="C141" s="121"/>
      <c r="D141" s="121"/>
      <c r="E141" s="134"/>
      <c r="F141" s="137"/>
      <c r="G141" s="138"/>
      <c r="H141" s="140"/>
      <c r="I141" s="141"/>
      <c r="J141" s="125"/>
      <c r="K141" s="5" t="s">
        <v>158</v>
      </c>
      <c r="L141" s="5" t="s">
        <v>159</v>
      </c>
      <c r="M141" s="6" t="s">
        <v>160</v>
      </c>
      <c r="N141" s="131"/>
      <c r="O141" s="121"/>
      <c r="P141" s="2"/>
    </row>
    <row r="142" spans="1:16" ht="47" customHeight="1" thickBot="1">
      <c r="A142" s="122"/>
      <c r="B142" s="122"/>
      <c r="C142" s="121"/>
      <c r="D142" s="121"/>
      <c r="E142" s="135"/>
      <c r="F142" s="138"/>
      <c r="G142" s="7" t="s">
        <v>12</v>
      </c>
      <c r="H142" s="8" t="s">
        <v>13</v>
      </c>
      <c r="I142" s="45" t="s">
        <v>14</v>
      </c>
      <c r="J142" s="126"/>
      <c r="K142" s="10" t="s">
        <v>15</v>
      </c>
      <c r="L142" s="10" t="s">
        <v>16</v>
      </c>
      <c r="M142" s="10" t="s">
        <v>17</v>
      </c>
      <c r="N142" s="132"/>
      <c r="O142" s="122"/>
      <c r="P142" s="2"/>
    </row>
    <row r="143" spans="1:16" ht="16">
      <c r="A143" s="22">
        <f>A137+1</f>
        <v>111</v>
      </c>
      <c r="B143" s="23" t="s">
        <v>101</v>
      </c>
      <c r="C143" s="23" t="s">
        <v>108</v>
      </c>
      <c r="D143" s="33" t="s">
        <v>131</v>
      </c>
      <c r="E143" s="63">
        <v>72.540000000000006</v>
      </c>
      <c r="F143" s="12">
        <f t="shared" si="47"/>
        <v>29</v>
      </c>
      <c r="G143" s="14">
        <f t="shared" ref="G143:G144" si="57">(801.26/31*29)</f>
        <v>749.56580645161296</v>
      </c>
      <c r="H143" s="26">
        <f t="shared" si="49"/>
        <v>2103.6600000000003</v>
      </c>
      <c r="I143" s="16">
        <f t="shared" ref="I143:I144" si="58">(250/31*29)</f>
        <v>233.87096774193549</v>
      </c>
      <c r="J143" s="27">
        <f t="shared" si="50"/>
        <v>3087.0967741935488</v>
      </c>
      <c r="K143" s="28">
        <f t="shared" si="45"/>
        <v>137.81</v>
      </c>
      <c r="L143" s="18">
        <v>0</v>
      </c>
      <c r="M143" s="18">
        <v>0</v>
      </c>
      <c r="N143" s="28">
        <f>ROUND(SUM(K143:M143),2)</f>
        <v>137.81</v>
      </c>
      <c r="O143" s="47">
        <f>ROUND(J143-N143,2)</f>
        <v>2949.29</v>
      </c>
      <c r="P143" s="2"/>
    </row>
    <row r="144" spans="1:16" ht="18" customHeight="1" thickBot="1">
      <c r="A144" s="22">
        <f t="shared" ref="A144" si="59">A143+1</f>
        <v>112</v>
      </c>
      <c r="B144" s="94" t="s">
        <v>132</v>
      </c>
      <c r="C144" s="22" t="s">
        <v>108</v>
      </c>
      <c r="D144" s="23" t="s">
        <v>133</v>
      </c>
      <c r="E144" s="99">
        <v>72.540000000000006</v>
      </c>
      <c r="F144" s="12">
        <f t="shared" si="47"/>
        <v>29</v>
      </c>
      <c r="G144" s="14">
        <f t="shared" si="57"/>
        <v>749.56580645161296</v>
      </c>
      <c r="H144" s="40">
        <f>E144*F144</f>
        <v>2103.6600000000003</v>
      </c>
      <c r="I144" s="16">
        <f t="shared" si="58"/>
        <v>233.87096774193549</v>
      </c>
      <c r="J144" s="51">
        <f t="shared" si="50"/>
        <v>3087.0967741935488</v>
      </c>
      <c r="K144" s="52">
        <f t="shared" si="45"/>
        <v>137.81</v>
      </c>
      <c r="L144" s="18">
        <v>0</v>
      </c>
      <c r="M144" s="18">
        <v>0</v>
      </c>
      <c r="N144" s="28">
        <f>ROUND(SUM(K144:M144),2)</f>
        <v>137.81</v>
      </c>
      <c r="O144" s="47">
        <f>ROUND(J144-N144,2)</f>
        <v>2949.29</v>
      </c>
      <c r="P144" s="2"/>
    </row>
    <row r="145" spans="1:16" ht="16.5" thickBot="1">
      <c r="A145" s="116" t="s">
        <v>44</v>
      </c>
      <c r="B145" s="117"/>
      <c r="C145" s="118"/>
      <c r="D145" s="118"/>
      <c r="E145" s="117"/>
      <c r="F145" s="119"/>
      <c r="G145" s="41">
        <f t="shared" ref="G145:N145" si="60">SUM(G143:G144)</f>
        <v>1499.1316129032259</v>
      </c>
      <c r="H145" s="41">
        <f t="shared" si="60"/>
        <v>4207.3200000000006</v>
      </c>
      <c r="I145" s="41">
        <f t="shared" si="60"/>
        <v>467.74193548387098</v>
      </c>
      <c r="J145" s="41">
        <f t="shared" si="60"/>
        <v>6174.1935483870975</v>
      </c>
      <c r="K145" s="41">
        <f t="shared" si="60"/>
        <v>275.62</v>
      </c>
      <c r="L145" s="41">
        <f t="shared" si="60"/>
        <v>0</v>
      </c>
      <c r="M145" s="41">
        <f>SUM(M143:M144)</f>
        <v>0</v>
      </c>
      <c r="N145" s="41">
        <f t="shared" si="60"/>
        <v>275.62</v>
      </c>
      <c r="O145" s="41">
        <f>SUM(O143:O144)</f>
        <v>5898.58</v>
      </c>
      <c r="P145" s="2"/>
    </row>
    <row r="146" spans="1:16" ht="16">
      <c r="A146" s="70"/>
      <c r="B146" s="70"/>
      <c r="C146" s="70"/>
      <c r="D146" s="70"/>
      <c r="E146" s="70"/>
      <c r="F146" s="70"/>
      <c r="G146" s="71"/>
      <c r="H146" s="71"/>
      <c r="I146" s="72"/>
      <c r="J146" s="72"/>
      <c r="K146" s="72"/>
      <c r="L146" s="72"/>
      <c r="M146" s="72"/>
      <c r="N146" s="72"/>
      <c r="O146" s="72"/>
      <c r="P146" s="2"/>
    </row>
    <row r="147" spans="1:16" ht="16">
      <c r="A147" s="70"/>
      <c r="B147" s="70"/>
      <c r="C147" s="70"/>
      <c r="D147" s="70"/>
      <c r="E147" s="70"/>
      <c r="F147" s="70"/>
      <c r="G147" s="71"/>
      <c r="H147" s="71"/>
      <c r="I147" s="72"/>
      <c r="J147" s="72"/>
      <c r="K147" s="72"/>
      <c r="L147" s="72"/>
      <c r="M147" s="72"/>
      <c r="N147" s="72"/>
      <c r="O147" s="72"/>
      <c r="P147" s="2"/>
    </row>
    <row r="148" spans="1:16" ht="16">
      <c r="A148" s="70"/>
      <c r="B148" s="70"/>
      <c r="C148" s="70"/>
      <c r="D148" s="70"/>
      <c r="E148" s="70"/>
      <c r="F148" s="70"/>
      <c r="G148" s="71"/>
      <c r="H148" s="71"/>
      <c r="I148" s="72"/>
      <c r="J148" s="72"/>
      <c r="K148" s="72"/>
      <c r="L148" s="72"/>
      <c r="M148" s="72"/>
      <c r="N148" s="72"/>
      <c r="O148" s="72"/>
      <c r="P148" s="2"/>
    </row>
    <row r="149" spans="1:16" ht="16">
      <c r="A149" s="70"/>
      <c r="B149" s="70"/>
      <c r="C149" s="70"/>
      <c r="D149" s="70"/>
      <c r="E149" s="70"/>
      <c r="F149" s="70"/>
      <c r="G149" s="71"/>
      <c r="H149" s="71"/>
      <c r="I149" s="72"/>
      <c r="J149" s="72"/>
      <c r="K149" s="72"/>
      <c r="L149" s="72"/>
      <c r="M149" s="72"/>
      <c r="N149" s="72"/>
      <c r="O149" s="72"/>
      <c r="P149" s="2"/>
    </row>
    <row r="150" spans="1:16" ht="16.5" thickBot="1">
      <c r="A150" s="34"/>
      <c r="B150" s="34"/>
      <c r="C150" s="34"/>
      <c r="D150" s="34"/>
      <c r="E150" s="34"/>
      <c r="F150" s="34"/>
      <c r="G150" s="73"/>
      <c r="H150" s="73"/>
      <c r="I150" s="74"/>
      <c r="J150" s="74"/>
      <c r="K150" s="74"/>
      <c r="L150" s="74"/>
      <c r="M150" s="74"/>
      <c r="N150" s="74"/>
      <c r="O150" s="74"/>
      <c r="P150" s="2"/>
    </row>
    <row r="151" spans="1:16" ht="18" customHeight="1" thickBot="1">
      <c r="A151" s="144"/>
      <c r="B151" s="144"/>
      <c r="C151" s="144"/>
      <c r="D151" s="144"/>
      <c r="E151" s="144"/>
      <c r="F151" s="144"/>
      <c r="G151" s="144"/>
      <c r="H151" s="75"/>
      <c r="I151" s="145" t="s">
        <v>134</v>
      </c>
      <c r="J151" s="148" t="s">
        <v>9</v>
      </c>
      <c r="K151" s="149"/>
      <c r="L151" s="150"/>
      <c r="M151" s="130" t="s">
        <v>10</v>
      </c>
      <c r="N151" s="151" t="s">
        <v>135</v>
      </c>
      <c r="O151" s="76"/>
      <c r="P151" s="2"/>
    </row>
    <row r="152" spans="1:16" ht="16.5" thickBot="1">
      <c r="A152" s="3"/>
      <c r="B152" s="154"/>
      <c r="C152" s="154"/>
      <c r="D152" s="154"/>
      <c r="E152" s="154"/>
      <c r="F152" s="144"/>
      <c r="G152" s="144"/>
      <c r="H152" s="75"/>
      <c r="I152" s="146"/>
      <c r="J152" s="77">
        <v>201</v>
      </c>
      <c r="K152" s="5" t="s">
        <v>159</v>
      </c>
      <c r="L152" s="6" t="s">
        <v>160</v>
      </c>
      <c r="M152" s="131"/>
      <c r="N152" s="152"/>
      <c r="O152" s="76"/>
      <c r="P152" s="2"/>
    </row>
    <row r="153" spans="1:16" ht="31.5" thickBot="1">
      <c r="A153" s="78"/>
      <c r="B153" s="78"/>
      <c r="C153" s="78"/>
      <c r="D153" s="79"/>
      <c r="E153" s="78"/>
      <c r="F153" s="78"/>
      <c r="G153" s="78"/>
      <c r="H153" s="80"/>
      <c r="I153" s="147"/>
      <c r="J153" s="4" t="s">
        <v>15</v>
      </c>
      <c r="K153" s="10" t="s">
        <v>16</v>
      </c>
      <c r="L153" s="10" t="s">
        <v>17</v>
      </c>
      <c r="M153" s="132"/>
      <c r="N153" s="153"/>
      <c r="O153" s="3"/>
      <c r="P153" s="2"/>
    </row>
    <row r="154" spans="1:16" ht="16.5" thickBot="1">
      <c r="A154" s="79"/>
      <c r="B154" s="79"/>
      <c r="C154" s="79"/>
      <c r="D154" s="79"/>
      <c r="E154" s="79"/>
      <c r="F154" s="79"/>
      <c r="G154" s="79"/>
      <c r="H154" s="79"/>
      <c r="I154" s="115">
        <f>SUM(J145+J97+J30+J138+J69)</f>
        <v>345754.83870967728</v>
      </c>
      <c r="J154" s="81">
        <f>SUM(K145+K97+K30+K138+K69)</f>
        <v>15434.719999999998</v>
      </c>
      <c r="K154" s="81">
        <f>SUM(L145+L97+L30+L138+L69)</f>
        <v>0</v>
      </c>
      <c r="L154" s="81">
        <f>SUM(M145+M97+M30+M138+M69)</f>
        <v>2570.7399999999998</v>
      </c>
      <c r="M154" s="81">
        <f>SUM(N145+N97+N30+N138+N69)</f>
        <v>18005.460000000003</v>
      </c>
      <c r="N154" s="115">
        <f t="shared" ref="N154" si="61">SUM(O145+O97+O30+O138+O69)</f>
        <v>327749.73677419347</v>
      </c>
      <c r="O154" s="3"/>
      <c r="P154" s="2"/>
    </row>
    <row r="155" spans="1:16" ht="16">
      <c r="A155" s="34"/>
      <c r="B155" s="76"/>
      <c r="C155" s="34"/>
      <c r="D155" s="34"/>
      <c r="E155" s="76"/>
      <c r="F155" s="82"/>
      <c r="G155" s="34"/>
      <c r="H155" s="83"/>
      <c r="I155" s="69"/>
      <c r="J155" s="76"/>
      <c r="K155" s="76"/>
      <c r="L155" s="76"/>
      <c r="M155" s="69"/>
      <c r="N155" s="69"/>
      <c r="O155" s="76"/>
      <c r="P155" s="2"/>
    </row>
    <row r="156" spans="1:16" ht="16">
      <c r="A156" s="34"/>
      <c r="B156" s="76"/>
      <c r="C156" s="34"/>
      <c r="D156" s="34"/>
      <c r="E156" s="76"/>
      <c r="F156" s="82"/>
      <c r="G156" s="34"/>
      <c r="H156" s="83"/>
      <c r="I156" s="76"/>
      <c r="J156" s="76"/>
      <c r="K156" s="76"/>
      <c r="L156" s="76"/>
      <c r="M156" s="76"/>
      <c r="N156" s="69"/>
      <c r="O156" s="76"/>
      <c r="P156" s="2"/>
    </row>
    <row r="157" spans="1:16" ht="16">
      <c r="A157" s="34"/>
      <c r="B157" s="76"/>
      <c r="C157" s="34"/>
      <c r="D157" s="34"/>
      <c r="E157" s="76"/>
      <c r="F157" s="82"/>
      <c r="G157" s="34"/>
      <c r="H157" s="83"/>
      <c r="I157" s="76"/>
      <c r="J157" s="76"/>
      <c r="K157" s="76"/>
      <c r="L157" s="76"/>
      <c r="M157" s="76"/>
      <c r="N157" s="69"/>
      <c r="O157" s="76"/>
      <c r="P157" s="2"/>
    </row>
    <row r="158" spans="1:16" ht="16">
      <c r="A158" s="34"/>
      <c r="B158" s="76"/>
      <c r="C158" s="34"/>
      <c r="D158" s="34"/>
      <c r="E158" s="76"/>
      <c r="F158" s="82"/>
      <c r="G158" s="34"/>
      <c r="H158" s="83"/>
      <c r="I158" s="76"/>
      <c r="J158" s="76"/>
      <c r="K158" s="76"/>
      <c r="L158" s="76"/>
      <c r="M158" s="76"/>
      <c r="N158" s="69"/>
      <c r="O158" s="76"/>
      <c r="P158" s="2"/>
    </row>
    <row r="159" spans="1:16" ht="16">
      <c r="A159" s="34"/>
      <c r="B159" s="76"/>
      <c r="C159" s="34"/>
      <c r="D159" s="34"/>
      <c r="E159" s="76"/>
      <c r="F159" s="82"/>
      <c r="G159" s="34"/>
      <c r="H159" s="83"/>
      <c r="I159" s="76"/>
      <c r="J159" s="76"/>
      <c r="K159" s="76"/>
      <c r="L159" s="76"/>
      <c r="M159" s="76"/>
      <c r="N159" s="69"/>
      <c r="O159" s="76"/>
      <c r="P159" s="2"/>
    </row>
    <row r="160" spans="1:16" ht="16">
      <c r="A160" s="34"/>
      <c r="B160" s="76"/>
      <c r="C160" s="34"/>
      <c r="D160" s="34"/>
      <c r="E160" s="76"/>
      <c r="F160" s="82"/>
      <c r="G160" s="34"/>
      <c r="H160" s="83"/>
      <c r="I160" s="76"/>
      <c r="J160" s="76"/>
      <c r="K160" s="76"/>
      <c r="L160" s="76"/>
      <c r="M160" s="76"/>
      <c r="N160" s="69"/>
      <c r="O160" s="76"/>
      <c r="P160" s="2"/>
    </row>
    <row r="161" spans="1:16" ht="16">
      <c r="A161" s="34"/>
      <c r="B161" s="76"/>
      <c r="C161" s="34"/>
      <c r="D161" s="34"/>
      <c r="E161" s="76"/>
      <c r="F161" s="82"/>
      <c r="G161" s="34"/>
      <c r="H161" s="83"/>
      <c r="I161" s="76"/>
      <c r="J161" s="76"/>
      <c r="K161" s="76"/>
      <c r="L161" s="76"/>
      <c r="M161" s="76"/>
      <c r="N161" s="69"/>
      <c r="O161" s="76"/>
      <c r="P161" s="2"/>
    </row>
    <row r="162" spans="1:16" ht="16">
      <c r="A162" s="34"/>
      <c r="B162" s="76"/>
      <c r="C162" s="34"/>
      <c r="D162" s="34"/>
      <c r="E162" s="76"/>
      <c r="F162" s="82"/>
      <c r="G162" s="34"/>
      <c r="H162" s="83"/>
      <c r="I162" s="76"/>
      <c r="J162" s="76"/>
      <c r="K162" s="76"/>
      <c r="L162" s="76"/>
      <c r="M162" s="76"/>
      <c r="N162" s="69"/>
      <c r="O162" s="76"/>
      <c r="P162" s="2"/>
    </row>
    <row r="163" spans="1:16" ht="16">
      <c r="A163" s="34"/>
      <c r="B163" s="76"/>
      <c r="C163" s="34"/>
      <c r="D163" s="34"/>
      <c r="E163" s="76"/>
      <c r="F163" s="82"/>
      <c r="G163" s="34"/>
      <c r="H163" s="83"/>
      <c r="I163" s="76"/>
      <c r="J163" s="76"/>
      <c r="K163" s="76"/>
      <c r="L163" s="76"/>
      <c r="M163" s="76"/>
      <c r="N163" s="76"/>
      <c r="O163" s="76"/>
      <c r="P163" s="2"/>
    </row>
    <row r="164" spans="1:16" ht="16">
      <c r="A164" s="34"/>
      <c r="B164" s="76"/>
      <c r="C164" s="34"/>
      <c r="D164" s="34"/>
      <c r="E164" s="76"/>
      <c r="F164" s="82"/>
      <c r="G164" s="34"/>
      <c r="H164" s="83"/>
      <c r="I164" s="76"/>
      <c r="J164" s="76"/>
      <c r="K164" s="76"/>
      <c r="L164" s="76"/>
      <c r="M164" s="76"/>
      <c r="N164" s="76"/>
      <c r="O164" s="76"/>
      <c r="P164" s="2"/>
    </row>
    <row r="165" spans="1:16" ht="16">
      <c r="A165" s="34"/>
      <c r="B165" s="76"/>
      <c r="C165" s="34"/>
      <c r="D165" s="34"/>
      <c r="E165" s="76"/>
      <c r="F165" s="34"/>
      <c r="G165" s="34"/>
      <c r="H165" s="83"/>
      <c r="I165" s="69"/>
      <c r="J165" s="69"/>
      <c r="K165" s="76"/>
      <c r="L165" s="76"/>
      <c r="M165" s="76"/>
      <c r="N165" s="76"/>
      <c r="O165" s="76"/>
      <c r="P165" s="2"/>
    </row>
    <row r="166" spans="1:16" ht="16">
      <c r="A166" s="34"/>
      <c r="B166" s="84"/>
      <c r="C166" s="85"/>
      <c r="D166" s="34"/>
      <c r="E166" s="76"/>
      <c r="F166" s="34"/>
      <c r="G166" s="34"/>
      <c r="H166" s="86"/>
      <c r="I166" s="86"/>
      <c r="J166" s="86"/>
      <c r="K166" s="86" t="s">
        <v>136</v>
      </c>
      <c r="L166" s="76"/>
      <c r="M166" s="76"/>
      <c r="N166" s="69"/>
      <c r="O166" s="76"/>
      <c r="P166" s="2"/>
    </row>
    <row r="167" spans="1:16" ht="16">
      <c r="A167" s="34"/>
      <c r="B167" s="143" t="s">
        <v>141</v>
      </c>
      <c r="C167" s="143"/>
      <c r="D167" s="87"/>
      <c r="E167" s="76"/>
      <c r="F167" s="34"/>
      <c r="G167" s="34"/>
      <c r="H167" s="83"/>
      <c r="I167" s="88"/>
      <c r="J167" s="88"/>
      <c r="K167" s="88"/>
      <c r="L167" s="143" t="s">
        <v>137</v>
      </c>
      <c r="M167" s="143"/>
      <c r="N167" s="143"/>
      <c r="O167" s="76"/>
      <c r="P167" s="2"/>
    </row>
    <row r="168" spans="1:16" ht="16">
      <c r="A168" s="34"/>
      <c r="B168" s="142" t="s">
        <v>138</v>
      </c>
      <c r="C168" s="142"/>
      <c r="D168" s="87"/>
      <c r="E168" s="76"/>
      <c r="F168" s="34"/>
      <c r="G168" s="34"/>
      <c r="H168" s="83"/>
      <c r="I168" s="88"/>
      <c r="J168" s="88"/>
      <c r="K168" s="88"/>
      <c r="L168" s="142" t="s">
        <v>139</v>
      </c>
      <c r="M168" s="142"/>
      <c r="N168" s="142"/>
      <c r="O168" s="76"/>
      <c r="P168" s="2"/>
    </row>
    <row r="169" spans="1:16" ht="16">
      <c r="A169" s="34"/>
      <c r="B169" s="142" t="s">
        <v>140</v>
      </c>
      <c r="C169" s="142"/>
      <c r="D169" s="87"/>
      <c r="E169" s="76"/>
      <c r="F169" s="34"/>
      <c r="G169" s="34"/>
      <c r="H169" s="89"/>
      <c r="I169" s="88"/>
      <c r="J169" s="88"/>
      <c r="K169" s="88"/>
      <c r="L169" s="142" t="s">
        <v>140</v>
      </c>
      <c r="M169" s="142"/>
      <c r="N169" s="142"/>
      <c r="O169" s="76"/>
      <c r="P169" s="2"/>
    </row>
    <row r="170" spans="1:16" ht="16">
      <c r="A170" s="34"/>
      <c r="B170" s="87"/>
      <c r="C170" s="87"/>
      <c r="D170" s="87"/>
      <c r="E170" s="88"/>
      <c r="F170" s="87"/>
      <c r="G170" s="87"/>
      <c r="H170" s="90"/>
      <c r="I170" s="88"/>
      <c r="J170" s="88"/>
      <c r="K170" s="88"/>
      <c r="L170" s="87"/>
      <c r="M170" s="76"/>
      <c r="N170" s="76"/>
      <c r="O170" s="76"/>
      <c r="P170" s="2"/>
    </row>
    <row r="171" spans="1:16" ht="16">
      <c r="A171" s="34"/>
      <c r="B171" s="76"/>
      <c r="C171" s="34"/>
      <c r="D171" s="34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2"/>
    </row>
    <row r="172" spans="1:16" ht="16">
      <c r="A172" s="34"/>
      <c r="B172" s="76"/>
      <c r="C172" s="34"/>
      <c r="D172" s="34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2"/>
    </row>
    <row r="173" spans="1:16" ht="16">
      <c r="A173" s="34"/>
      <c r="B173" s="76"/>
      <c r="C173" s="34"/>
      <c r="D173" s="34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2"/>
    </row>
    <row r="174" spans="1:16" ht="16">
      <c r="A174" s="34"/>
      <c r="B174" s="76"/>
      <c r="C174" s="34"/>
      <c r="D174" s="34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2"/>
    </row>
    <row r="175" spans="1:16" ht="15" customHeight="1">
      <c r="A175" s="34"/>
      <c r="B175" s="76"/>
      <c r="C175" s="34"/>
      <c r="D175" s="34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2"/>
    </row>
    <row r="176" spans="1:16" ht="16">
      <c r="A176" s="34"/>
      <c r="B176" s="76"/>
      <c r="C176" s="34"/>
      <c r="D176" s="34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2"/>
    </row>
    <row r="177" spans="1:16" ht="16">
      <c r="A177" s="34"/>
      <c r="B177" s="76"/>
      <c r="C177" s="34"/>
      <c r="D177" s="34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2"/>
    </row>
    <row r="178" spans="1:16" ht="16">
      <c r="A178" s="34"/>
      <c r="B178" s="76"/>
      <c r="C178" s="34"/>
      <c r="D178" s="34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2"/>
    </row>
    <row r="179" spans="1:16" ht="16">
      <c r="A179" s="34"/>
      <c r="B179" s="76"/>
      <c r="C179" s="34"/>
      <c r="D179" s="34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2"/>
    </row>
    <row r="180" spans="1:16" ht="16">
      <c r="A180" s="34"/>
      <c r="B180" s="76"/>
      <c r="C180" s="34"/>
      <c r="D180" s="34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2"/>
    </row>
    <row r="181" spans="1:16" ht="16">
      <c r="A181" s="34"/>
      <c r="B181" s="76"/>
      <c r="C181" s="34"/>
      <c r="D181" s="34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2"/>
    </row>
    <row r="182" spans="1:16" ht="16">
      <c r="A182" s="34"/>
      <c r="B182" s="76"/>
      <c r="C182" s="34"/>
      <c r="D182" s="34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2"/>
    </row>
    <row r="183" spans="1:16" ht="16">
      <c r="A183" s="34"/>
      <c r="B183" s="76"/>
      <c r="C183" s="34"/>
      <c r="D183" s="34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2"/>
    </row>
    <row r="184" spans="1:16" ht="16">
      <c r="A184" s="34"/>
      <c r="B184" s="76"/>
      <c r="C184" s="34"/>
      <c r="D184" s="34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2"/>
    </row>
    <row r="185" spans="1:16" ht="16">
      <c r="P185" s="2"/>
    </row>
    <row r="186" spans="1:16" ht="16">
      <c r="P186" s="2"/>
    </row>
    <row r="187" spans="1:16" ht="16">
      <c r="P187" s="2"/>
    </row>
    <row r="188" spans="1:16" ht="16">
      <c r="P188" s="2"/>
    </row>
    <row r="189" spans="1:16" ht="16">
      <c r="P189" s="2"/>
    </row>
    <row r="190" spans="1:16" ht="16">
      <c r="P190" s="2"/>
    </row>
    <row r="191" spans="1:16" ht="16">
      <c r="P191" s="2"/>
    </row>
    <row r="192" spans="1:16" ht="16">
      <c r="P192" s="2"/>
    </row>
  </sheetData>
  <sheetProtection algorithmName="SHA-512" hashValue="g6WxyDGRGL+0xGJBKXGvR1Hxt4kE186Lpwu1rx6gnHgMzB/7PyDW7lLUiS4Ef0AYyTlZ9X1+Ho4aFzlW2seBww==" saltValue="ckZM2r1YcOLXQ3UqrHT/jA==" spinCount="100000" sheet="1" objects="1" scenarios="1" selectLockedCells="1" selectUnlockedCells="1"/>
  <mergeCells count="88">
    <mergeCell ref="N140:N142"/>
    <mergeCell ref="A138:F138"/>
    <mergeCell ref="A69:F69"/>
    <mergeCell ref="A70:A72"/>
    <mergeCell ref="B70:B72"/>
    <mergeCell ref="C70:C72"/>
    <mergeCell ref="D70:D72"/>
    <mergeCell ref="E70:E72"/>
    <mergeCell ref="F70:F72"/>
    <mergeCell ref="C102:C104"/>
    <mergeCell ref="B102:B104"/>
    <mergeCell ref="K4:M4"/>
    <mergeCell ref="N4:N6"/>
    <mergeCell ref="O140:O142"/>
    <mergeCell ref="A140:A142"/>
    <mergeCell ref="B140:B142"/>
    <mergeCell ref="C140:C142"/>
    <mergeCell ref="D140:D142"/>
    <mergeCell ref="E140:E142"/>
    <mergeCell ref="F140:F142"/>
    <mergeCell ref="G140:G141"/>
    <mergeCell ref="H140:H141"/>
    <mergeCell ref="I140:I141"/>
    <mergeCell ref="J140:J142"/>
    <mergeCell ref="K140:M140"/>
    <mergeCell ref="K36:M36"/>
    <mergeCell ref="N36:N38"/>
    <mergeCell ref="A1:O1"/>
    <mergeCell ref="A3:O3"/>
    <mergeCell ref="A4:A6"/>
    <mergeCell ref="B4:B6"/>
    <mergeCell ref="C4:C6"/>
    <mergeCell ref="O4:O6"/>
    <mergeCell ref="D4:D6"/>
    <mergeCell ref="E4:E6"/>
    <mergeCell ref="F4:F6"/>
    <mergeCell ref="G4:G5"/>
    <mergeCell ref="H4:H5"/>
    <mergeCell ref="I4:I5"/>
    <mergeCell ref="J4:J6"/>
    <mergeCell ref="O70:O72"/>
    <mergeCell ref="G70:G71"/>
    <mergeCell ref="H70:H71"/>
    <mergeCell ref="I70:I71"/>
    <mergeCell ref="A36:A38"/>
    <mergeCell ref="B36:B38"/>
    <mergeCell ref="J70:J72"/>
    <mergeCell ref="K70:M70"/>
    <mergeCell ref="N70:N72"/>
    <mergeCell ref="O36:O38"/>
    <mergeCell ref="G36:G37"/>
    <mergeCell ref="H36:H37"/>
    <mergeCell ref="I36:I37"/>
    <mergeCell ref="J36:J38"/>
    <mergeCell ref="D36:D38"/>
    <mergeCell ref="E36:E38"/>
    <mergeCell ref="F36:F38"/>
    <mergeCell ref="L169:N169"/>
    <mergeCell ref="B167:C167"/>
    <mergeCell ref="L167:N167"/>
    <mergeCell ref="A151:E151"/>
    <mergeCell ref="F151:F152"/>
    <mergeCell ref="G151:G152"/>
    <mergeCell ref="I151:I153"/>
    <mergeCell ref="J151:L151"/>
    <mergeCell ref="M151:M153"/>
    <mergeCell ref="N151:N153"/>
    <mergeCell ref="B152:E152"/>
    <mergeCell ref="B168:C168"/>
    <mergeCell ref="L168:N168"/>
    <mergeCell ref="B169:C169"/>
    <mergeCell ref="A145:F145"/>
    <mergeCell ref="D102:D104"/>
    <mergeCell ref="C36:C38"/>
    <mergeCell ref="A35:O35"/>
    <mergeCell ref="A30:F30"/>
    <mergeCell ref="O102:O104"/>
    <mergeCell ref="J102:J104"/>
    <mergeCell ref="K102:M102"/>
    <mergeCell ref="N102:N104"/>
    <mergeCell ref="E102:E104"/>
    <mergeCell ref="F102:F104"/>
    <mergeCell ref="G102:G103"/>
    <mergeCell ref="H102:H103"/>
    <mergeCell ref="I102:I103"/>
    <mergeCell ref="A97:F97"/>
    <mergeCell ref="A101:N101"/>
    <mergeCell ref="A102:A104"/>
  </mergeCells>
  <pageMargins left="0.25" right="0.25" top="0.75" bottom="0.75" header="0.3" footer="0.3"/>
  <pageSetup scale="40" orientation="landscape" r:id="rId1"/>
  <headerFooter>
    <oddHeader xml:space="preserve">&amp;L&amp;G&amp;C&amp;"Century Gothic,Negrita"&amp;12AUTORIDAD PARA EL MANEJO SUSTENTABLE DE LA CUENCA Y DEL LAGO DE AMATITLÁN 
NÓMINA CORRESPONDIENTE AL MES DE ENERO 2023
</oddHeader>
    <oddFooter>&amp;CPágina &amp;P&amp;R031 NÓMINA ENERO</oddFooter>
  </headerFooter>
  <rowBreaks count="1" manualBreakCount="1">
    <brk id="139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2023-02-03T16:51:37Z</dcterms:modified>
</cp:coreProperties>
</file>