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Enero 2024\DICIEMBRE 2023\"/>
    </mc:Choice>
  </mc:AlternateContent>
  <xr:revisionPtr revIDLastSave="0" documentId="13_ncr:1_{B4545E45-6592-4074-96B9-7579F32FEE7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" i="1" l="1"/>
  <c r="W25" i="1" s="1"/>
  <c r="Q18" i="1" l="1"/>
  <c r="R18" i="1" l="1"/>
  <c r="T18" i="1"/>
  <c r="S18" i="1"/>
  <c r="M20" i="1"/>
  <c r="M25" i="1" s="1"/>
  <c r="T19" i="1"/>
  <c r="T17" i="1"/>
  <c r="T16" i="1"/>
  <c r="T15" i="1"/>
  <c r="T14" i="1"/>
  <c r="T13" i="1"/>
  <c r="T12" i="1"/>
  <c r="T11" i="1"/>
  <c r="S19" i="1"/>
  <c r="S17" i="1"/>
  <c r="S16" i="1"/>
  <c r="S15" i="1"/>
  <c r="S14" i="1"/>
  <c r="S13" i="1"/>
  <c r="S12" i="1"/>
  <c r="S11" i="1"/>
  <c r="R19" i="1"/>
  <c r="X19" i="1" s="1"/>
  <c r="R17" i="1"/>
  <c r="X17" i="1" s="1"/>
  <c r="R16" i="1"/>
  <c r="X16" i="1" s="1"/>
  <c r="R15" i="1"/>
  <c r="X15" i="1" s="1"/>
  <c r="R14" i="1"/>
  <c r="X14" i="1" s="1"/>
  <c r="R13" i="1"/>
  <c r="X13" i="1" s="1"/>
  <c r="R12" i="1"/>
  <c r="X12" i="1" s="1"/>
  <c r="R11" i="1"/>
  <c r="X11" i="1" s="1"/>
  <c r="Q19" i="1"/>
  <c r="Y19" i="1" s="1"/>
  <c r="Q17" i="1"/>
  <c r="Q16" i="1"/>
  <c r="Q15" i="1"/>
  <c r="Q14" i="1"/>
  <c r="Q13" i="1"/>
  <c r="Q12" i="1"/>
  <c r="Q11" i="1"/>
  <c r="Y11" i="1" s="1"/>
  <c r="P20" i="1"/>
  <c r="P25" i="1" s="1"/>
  <c r="N20" i="1"/>
  <c r="N25" i="1" s="1"/>
  <c r="O20" i="1"/>
  <c r="O25" i="1" s="1"/>
  <c r="V20" i="1"/>
  <c r="V25" i="1" s="1"/>
  <c r="U20" i="1"/>
  <c r="U25" i="1" s="1"/>
  <c r="Y15" i="1" l="1"/>
  <c r="Y13" i="1"/>
  <c r="Y16" i="1"/>
  <c r="Y17" i="1"/>
  <c r="X18" i="1"/>
  <c r="Y18" i="1" s="1"/>
  <c r="Y12" i="1"/>
  <c r="Y14" i="1"/>
  <c r="R20" i="1"/>
  <c r="R25" i="1" s="1"/>
  <c r="S20" i="1"/>
  <c r="S25" i="1" s="1"/>
  <c r="T20" i="1"/>
  <c r="T25" i="1" s="1"/>
  <c r="Q20" i="1"/>
  <c r="Q25" i="1" s="1"/>
  <c r="X20" i="1" l="1"/>
  <c r="X25" i="1" s="1"/>
  <c r="Y20" i="1" l="1"/>
  <c r="Y25" i="1" s="1"/>
</calcChain>
</file>

<file path=xl/sharedStrings.xml><?xml version="1.0" encoding="utf-8"?>
<sst xmlns="http://schemas.openxmlformats.org/spreadsheetml/2006/main" count="96" uniqueCount="70">
  <si>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</si>
  <si>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</si>
  <si>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</si>
  <si>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</si>
  <si>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</si>
  <si>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</si>
  <si>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</si>
  <si>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</si>
  <si>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</si>
  <si>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</si>
  <si>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</si>
  <si>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</si>
  <si>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</si>
  <si>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</si>
  <si>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</si>
  <si>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</si>
  <si>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</si>
  <si>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</si>
  <si>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</si>
  <si>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</si>
  <si>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</si>
  <si>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</si>
  <si>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</si>
  <si>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</si>
  <si>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</si>
  <si>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</si>
  <si>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</si>
  <si>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</si>
  <si>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</si>
  <si>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</si>
  <si>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</si>
  <si>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</si>
  <si>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</si>
  <si>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</si>
  <si>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</si>
  <si>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</si>
  <si>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</si>
  <si>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</si>
  <si>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</si>
  <si>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</si>
  <si>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10-2019-022-AMSA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</si>
  <si>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</si>
  <si>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</si>
  <si>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</si>
  <si>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</si>
  <si>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</si>
  <si>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</si>
  <si>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</si>
  <si>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</si>
  <si>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</si>
  <si>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</si>
  <si>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Subdirector Ejecutivo II</t>
  </si>
  <si>
    <t>Subdirector Ejecutivo</t>
  </si>
  <si>
    <t xml:space="preserve">Raul Enrique Orozco Velasquez </t>
  </si>
  <si>
    <t>Subdirector Ejecutivo III</t>
  </si>
  <si>
    <t xml:space="preserve">Jefe de Educación Ambiental </t>
  </si>
  <si>
    <t>09-2021-022-AMSA</t>
  </si>
  <si>
    <t>Angela Exceli Gil Marroquín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</si>
  <si>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</si>
  <si>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</si>
  <si>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</si>
  <si>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</si>
  <si>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</si>
  <si>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</si>
  <si>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Renglón                    022</t>
  </si>
  <si>
    <t>Bono 66-2000</t>
  </si>
  <si>
    <t xml:space="preserve">Jefe de Auditoria Interna </t>
  </si>
  <si>
    <t>Juan Antonio Aguilar</t>
  </si>
  <si>
    <t>AUTORIDAD PARA EL MANEJO SUSTENTABLE DE LA CUENCA Y DEL LAGO DE AMATITLÁN
NÓMINA DE SUELDOS CORRESPONDIENTES AL MES DE DICIEMBRE DE 2023</t>
  </si>
  <si>
    <t>Decreto 81-70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</si>
</sst>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6" fillId="3" borderId="4" xfId="0" applyFont="1" applyFill="1" applyBorder="1"/>
    <xf numFmtId="0" fontId="6" fillId="3" borderId="5" xfId="0" applyFont="1" applyFill="1" applyBorder="1"/>
    <xf numFmtId="0" fontId="5" fillId="2" borderId="0" xfId="3" applyFont="1" applyFill="1" applyAlignment="1">
      <alignment horizontal="center" vertical="center"/>
    </xf>
    <xf numFmtId="0" fontId="11" fillId="3" borderId="1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3</xdr:col>
      <xdr:colOff>2388695</xdr:colOff>
      <xdr:row>3</xdr:row>
      <xdr:rowOff>67782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24</xdr:col>
      <xdr:colOff>152399</xdr:colOff>
      <xdr:row>0</xdr:row>
      <xdr:rowOff>0</xdr:rowOff>
    </xdr:from>
    <xdr:to>
      <xdr:col>24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6"/>
  <sheetViews>
    <sheetView tabSelected="1" zoomScale="70" zoomScaleNormal="70" workbookViewId="0">
      <selection sqref="A1:Y1"/>
    </sheetView>
  </sheetViews>
  <sheetFormatPr baseColWidth="10" defaultRowHeight="13.8" x14ac:dyDescent="0.25"/>
  <cols>
    <col min="1" max="1" width="4.59765625" customWidth="1"/>
    <col min="2" max="2" width="9.09765625" customWidth="1"/>
    <col min="3" max="3" width="9.765625E-2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3" width="12.5" customWidth="1"/>
    <col min="24" max="24" width="14.5" customWidth="1"/>
    <col min="25" max="25" width="14.69921875" style="2" customWidth="1"/>
  </cols>
  <sheetData>
    <row r="1" spans="1:25" ht="38.25" customHeight="1" x14ac:dyDescent="0.25">
      <c r="A1" s="95" t="s">
        <v>68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</row>
    <row r="2" spans="1:25" ht="15.6" x14ac:dyDescent="0.3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5"/>
    </row>
    <row r="3" spans="1:25" ht="15.6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5" ht="15.6" x14ac:dyDescent="0.3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5"/>
    </row>
    <row r="5" spans="1:25" ht="15.6" x14ac:dyDescent="0.3">
      <c r="A5" s="6"/>
      <c r="B5" s="6"/>
      <c r="C5" s="6"/>
      <c r="D5" s="17"/>
      <c r="E5" s="18"/>
      <c r="F5" s="6"/>
      <c r="G5" s="6"/>
      <c r="H5" s="6"/>
      <c r="I5" s="19"/>
      <c r="J5" s="17"/>
      <c r="K5" s="17"/>
      <c r="L5" s="6"/>
      <c r="M5" s="20"/>
      <c r="N5" s="20"/>
      <c r="O5" s="20"/>
      <c r="P5" s="20"/>
      <c r="Q5" s="20"/>
      <c r="R5" s="21"/>
      <c r="S5" s="21"/>
      <c r="T5" s="21"/>
      <c r="U5" s="21"/>
      <c r="V5" s="20"/>
      <c r="W5" s="20"/>
      <c r="X5" s="20"/>
      <c r="Y5" s="20"/>
    </row>
    <row r="6" spans="1:25" ht="15.6" x14ac:dyDescent="0.25">
      <c r="A6" s="88" t="s">
        <v>24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5" ht="15.75" customHeight="1" x14ac:dyDescent="0.25">
      <c r="A7" s="73" t="s">
        <v>0</v>
      </c>
      <c r="B7" s="89" t="s">
        <v>1</v>
      </c>
      <c r="C7" s="73" t="s">
        <v>2</v>
      </c>
      <c r="D7" s="73" t="s">
        <v>3</v>
      </c>
      <c r="E7" s="73" t="s">
        <v>4</v>
      </c>
      <c r="F7" s="73" t="s">
        <v>5</v>
      </c>
      <c r="G7" s="73" t="s">
        <v>6</v>
      </c>
      <c r="H7" s="73" t="s">
        <v>7</v>
      </c>
      <c r="I7" s="94" t="s">
        <v>8</v>
      </c>
      <c r="J7" s="94"/>
      <c r="K7" s="73" t="s">
        <v>9</v>
      </c>
      <c r="L7" s="73" t="s">
        <v>10</v>
      </c>
      <c r="M7" s="75" t="s">
        <v>11</v>
      </c>
      <c r="N7" s="86"/>
      <c r="O7" s="86"/>
      <c r="P7" s="87"/>
      <c r="Q7" s="79" t="s">
        <v>12</v>
      </c>
      <c r="R7" s="92" t="s">
        <v>13</v>
      </c>
      <c r="S7" s="93"/>
      <c r="T7" s="93"/>
      <c r="U7" s="93"/>
      <c r="V7" s="93"/>
      <c r="W7" s="68"/>
      <c r="X7" s="73" t="s">
        <v>14</v>
      </c>
      <c r="Y7" s="79" t="s">
        <v>15</v>
      </c>
    </row>
    <row r="8" spans="1:25" s="1" customFormat="1" ht="31.2" x14ac:dyDescent="0.25">
      <c r="A8" s="84"/>
      <c r="B8" s="90"/>
      <c r="C8" s="84"/>
      <c r="D8" s="84"/>
      <c r="E8" s="84"/>
      <c r="F8" s="84"/>
      <c r="G8" s="84"/>
      <c r="H8" s="84"/>
      <c r="I8" s="94"/>
      <c r="J8" s="94"/>
      <c r="K8" s="84"/>
      <c r="L8" s="84"/>
      <c r="M8" s="8" t="s">
        <v>64</v>
      </c>
      <c r="N8" s="8" t="s">
        <v>25</v>
      </c>
      <c r="O8" s="8" t="s">
        <v>26</v>
      </c>
      <c r="P8" s="9" t="s">
        <v>27</v>
      </c>
      <c r="Q8" s="80"/>
      <c r="R8" s="8">
        <v>118</v>
      </c>
      <c r="S8" s="8">
        <v>202</v>
      </c>
      <c r="T8" s="8">
        <v>201</v>
      </c>
      <c r="U8" s="9">
        <v>102</v>
      </c>
      <c r="V8" s="9">
        <v>203</v>
      </c>
      <c r="W8" s="70"/>
      <c r="X8" s="84"/>
      <c r="Y8" s="80"/>
    </row>
    <row r="9" spans="1:25" ht="31.2" x14ac:dyDescent="0.25">
      <c r="A9" s="84"/>
      <c r="B9" s="90"/>
      <c r="C9" s="84"/>
      <c r="D9" s="84"/>
      <c r="E9" s="84"/>
      <c r="F9" s="84"/>
      <c r="G9" s="84"/>
      <c r="H9" s="84"/>
      <c r="I9" s="94"/>
      <c r="J9" s="94"/>
      <c r="K9" s="84"/>
      <c r="L9" s="84"/>
      <c r="M9" s="73" t="s">
        <v>16</v>
      </c>
      <c r="N9" s="73" t="s">
        <v>17</v>
      </c>
      <c r="O9" s="7" t="s">
        <v>28</v>
      </c>
      <c r="P9" s="73" t="s">
        <v>18</v>
      </c>
      <c r="Q9" s="80"/>
      <c r="R9" s="73" t="s">
        <v>19</v>
      </c>
      <c r="S9" s="73" t="s">
        <v>20</v>
      </c>
      <c r="T9" s="73" t="s">
        <v>21</v>
      </c>
      <c r="U9" s="77" t="s">
        <v>29</v>
      </c>
      <c r="V9" s="73" t="s">
        <v>22</v>
      </c>
      <c r="W9" s="67" t="s">
        <v>69</v>
      </c>
      <c r="X9" s="84"/>
      <c r="Y9" s="80"/>
    </row>
    <row r="10" spans="1:25" ht="15.6" x14ac:dyDescent="0.25">
      <c r="A10" s="74"/>
      <c r="B10" s="91"/>
      <c r="C10" s="74"/>
      <c r="D10" s="74"/>
      <c r="E10" s="74"/>
      <c r="F10" s="74"/>
      <c r="G10" s="74"/>
      <c r="H10" s="74"/>
      <c r="I10" s="94"/>
      <c r="J10" s="94"/>
      <c r="K10" s="74"/>
      <c r="L10" s="74"/>
      <c r="M10" s="74"/>
      <c r="N10" s="74"/>
      <c r="O10" s="10" t="s">
        <v>30</v>
      </c>
      <c r="P10" s="74"/>
      <c r="Q10" s="81"/>
      <c r="R10" s="74" t="s">
        <v>23</v>
      </c>
      <c r="S10" s="74">
        <v>26</v>
      </c>
      <c r="T10" s="74"/>
      <c r="U10" s="78"/>
      <c r="V10" s="74"/>
      <c r="W10" s="10"/>
      <c r="X10" s="74"/>
      <c r="Y10" s="81"/>
    </row>
    <row r="11" spans="1:25" ht="30.75" customHeight="1" x14ac:dyDescent="0.25">
      <c r="A11" s="11">
        <v>1</v>
      </c>
      <c r="B11" s="22" t="s">
        <v>31</v>
      </c>
      <c r="C11" s="23" t="s">
        <v>51</v>
      </c>
      <c r="D11" s="24" t="s">
        <v>52</v>
      </c>
      <c r="E11" s="25">
        <v>308378</v>
      </c>
      <c r="F11" s="12">
        <v>9901393118</v>
      </c>
      <c r="G11" s="26">
        <v>44218</v>
      </c>
      <c r="H11" s="13" t="s">
        <v>40</v>
      </c>
      <c r="I11" s="85" t="s">
        <v>53</v>
      </c>
      <c r="J11" s="85"/>
      <c r="K11" s="27">
        <v>1574014801202</v>
      </c>
      <c r="L11" s="28">
        <v>22403132</v>
      </c>
      <c r="M11" s="29">
        <v>10000</v>
      </c>
      <c r="N11" s="29">
        <v>375</v>
      </c>
      <c r="O11" s="29">
        <v>250</v>
      </c>
      <c r="P11" s="29">
        <v>8000</v>
      </c>
      <c r="Q11" s="15">
        <f>ROUND(SUM(M11:P11),2)</f>
        <v>18625</v>
      </c>
      <c r="R11" s="30">
        <f t="shared" ref="R11:R19" si="0">ROUND(SUM(M11:N11)*15%,2)</f>
        <v>1556.25</v>
      </c>
      <c r="S11" s="30">
        <f t="shared" ref="S11:S19" si="1">ROUND(SUM(M11+N11)*1.344%,2)</f>
        <v>139.44</v>
      </c>
      <c r="T11" s="30">
        <f t="shared" ref="T11:T19" si="2">ROUND(SUM(M11+N11)*3%,2)</f>
        <v>311.25</v>
      </c>
      <c r="U11" s="30">
        <v>0</v>
      </c>
      <c r="V11" s="31">
        <v>237.88</v>
      </c>
      <c r="W11" s="31">
        <v>334.68</v>
      </c>
      <c r="X11" s="14">
        <f>R11+S11+T11+U11+V11+W11</f>
        <v>2579.5</v>
      </c>
      <c r="Y11" s="65">
        <f>Q11-X11</f>
        <v>16045.5</v>
      </c>
    </row>
    <row r="12" spans="1:25" ht="33.75" customHeight="1" x14ac:dyDescent="0.25">
      <c r="A12" s="11">
        <v>2</v>
      </c>
      <c r="B12" s="22" t="s">
        <v>31</v>
      </c>
      <c r="C12" s="23" t="s">
        <v>32</v>
      </c>
      <c r="D12" s="24" t="s">
        <v>33</v>
      </c>
      <c r="E12" s="32">
        <v>351670</v>
      </c>
      <c r="F12" s="25">
        <v>9901161507</v>
      </c>
      <c r="G12" s="33">
        <v>43850</v>
      </c>
      <c r="H12" s="22" t="s">
        <v>34</v>
      </c>
      <c r="I12" s="82" t="s">
        <v>35</v>
      </c>
      <c r="J12" s="83"/>
      <c r="K12" s="27">
        <v>2438300840101</v>
      </c>
      <c r="L12" s="28">
        <v>7778244</v>
      </c>
      <c r="M12" s="14">
        <v>13500</v>
      </c>
      <c r="N12" s="14">
        <v>375</v>
      </c>
      <c r="O12" s="14">
        <v>250</v>
      </c>
      <c r="P12" s="14">
        <v>0</v>
      </c>
      <c r="Q12" s="15">
        <f t="shared" ref="Q12:Q19" si="3">ROUND(SUM(M12:P12),2)</f>
        <v>14125</v>
      </c>
      <c r="R12" s="16">
        <f t="shared" si="0"/>
        <v>2081.25</v>
      </c>
      <c r="S12" s="16">
        <f t="shared" si="1"/>
        <v>186.48</v>
      </c>
      <c r="T12" s="16">
        <f t="shared" si="2"/>
        <v>416.25</v>
      </c>
      <c r="U12" s="16">
        <v>0</v>
      </c>
      <c r="V12" s="14">
        <v>381.38</v>
      </c>
      <c r="W12" s="14">
        <v>447.58</v>
      </c>
      <c r="X12" s="14">
        <f t="shared" ref="X12:X19" si="4">R12+S12+T12+U12+V12+W12</f>
        <v>3512.94</v>
      </c>
      <c r="Y12" s="65">
        <f t="shared" ref="Y12:Y19" si="5">Q12-X12</f>
        <v>10612.06</v>
      </c>
    </row>
    <row r="13" spans="1:25" ht="33.75" customHeight="1" x14ac:dyDescent="0.25">
      <c r="A13" s="11">
        <v>3</v>
      </c>
      <c r="B13" s="22" t="s">
        <v>31</v>
      </c>
      <c r="C13" s="23" t="s">
        <v>36</v>
      </c>
      <c r="D13" s="24" t="s">
        <v>37</v>
      </c>
      <c r="E13" s="25">
        <v>351678</v>
      </c>
      <c r="F13" s="25">
        <v>990054468</v>
      </c>
      <c r="G13" s="33">
        <v>43850</v>
      </c>
      <c r="H13" s="22" t="s">
        <v>38</v>
      </c>
      <c r="I13" s="82" t="s">
        <v>39</v>
      </c>
      <c r="J13" s="83"/>
      <c r="K13" s="27">
        <v>2515436250114</v>
      </c>
      <c r="L13" s="28">
        <v>6034489</v>
      </c>
      <c r="M13" s="14">
        <v>12000</v>
      </c>
      <c r="N13" s="14">
        <v>375</v>
      </c>
      <c r="O13" s="14">
        <v>250</v>
      </c>
      <c r="P13" s="14">
        <v>0</v>
      </c>
      <c r="Q13" s="15">
        <f t="shared" si="3"/>
        <v>12625</v>
      </c>
      <c r="R13" s="16">
        <f t="shared" si="0"/>
        <v>1856.25</v>
      </c>
      <c r="S13" s="16">
        <f t="shared" si="1"/>
        <v>166.32</v>
      </c>
      <c r="T13" s="16">
        <f t="shared" si="2"/>
        <v>371.25</v>
      </c>
      <c r="U13" s="16">
        <v>0</v>
      </c>
      <c r="V13" s="14">
        <v>319.88</v>
      </c>
      <c r="W13" s="14">
        <v>399.19</v>
      </c>
      <c r="X13" s="14">
        <f t="shared" si="4"/>
        <v>3112.89</v>
      </c>
      <c r="Y13" s="65">
        <f t="shared" si="5"/>
        <v>9512.11</v>
      </c>
    </row>
    <row r="14" spans="1:25" ht="32.25" customHeight="1" x14ac:dyDescent="0.25">
      <c r="A14" s="11">
        <v>4</v>
      </c>
      <c r="B14" s="22" t="s">
        <v>31</v>
      </c>
      <c r="C14" s="34" t="s">
        <v>41</v>
      </c>
      <c r="D14" s="24" t="s">
        <v>42</v>
      </c>
      <c r="E14" s="25">
        <v>352693</v>
      </c>
      <c r="F14" s="12">
        <v>9901377038</v>
      </c>
      <c r="G14" s="26">
        <v>44362</v>
      </c>
      <c r="H14" s="13" t="s">
        <v>43</v>
      </c>
      <c r="I14" s="71" t="s">
        <v>44</v>
      </c>
      <c r="J14" s="72"/>
      <c r="K14" s="27">
        <v>2761504810101</v>
      </c>
      <c r="L14" s="28">
        <v>47433728</v>
      </c>
      <c r="M14" s="29">
        <v>12000</v>
      </c>
      <c r="N14" s="14">
        <v>0</v>
      </c>
      <c r="O14" s="29">
        <v>250</v>
      </c>
      <c r="P14" s="29">
        <v>0</v>
      </c>
      <c r="Q14" s="15">
        <f t="shared" si="3"/>
        <v>12250</v>
      </c>
      <c r="R14" s="30">
        <f t="shared" si="0"/>
        <v>1800</v>
      </c>
      <c r="S14" s="30">
        <f t="shared" si="1"/>
        <v>161.28</v>
      </c>
      <c r="T14" s="30">
        <f t="shared" si="2"/>
        <v>360</v>
      </c>
      <c r="U14" s="30">
        <v>0</v>
      </c>
      <c r="V14" s="31">
        <v>336.38</v>
      </c>
      <c r="W14" s="31">
        <v>387.1</v>
      </c>
      <c r="X14" s="14">
        <f t="shared" si="4"/>
        <v>3044.7599999999998</v>
      </c>
      <c r="Y14" s="65">
        <f t="shared" si="5"/>
        <v>9205.24</v>
      </c>
    </row>
    <row r="15" spans="1:25" ht="33.75" customHeight="1" x14ac:dyDescent="0.25">
      <c r="A15" s="11">
        <v>5</v>
      </c>
      <c r="B15" s="22" t="s">
        <v>31</v>
      </c>
      <c r="C15" s="34" t="s">
        <v>41</v>
      </c>
      <c r="D15" s="24" t="s">
        <v>45</v>
      </c>
      <c r="E15" s="25">
        <v>401225</v>
      </c>
      <c r="F15" s="12">
        <v>990078386</v>
      </c>
      <c r="G15" s="26">
        <v>44362</v>
      </c>
      <c r="H15" s="13" t="s">
        <v>46</v>
      </c>
      <c r="I15" s="71" t="s">
        <v>47</v>
      </c>
      <c r="J15" s="72"/>
      <c r="K15" s="27">
        <v>2346962650608</v>
      </c>
      <c r="L15" s="28">
        <v>30154413</v>
      </c>
      <c r="M15" s="29">
        <v>12000</v>
      </c>
      <c r="N15" s="14">
        <v>375</v>
      </c>
      <c r="O15" s="29">
        <v>250</v>
      </c>
      <c r="P15" s="29">
        <v>0</v>
      </c>
      <c r="Q15" s="15">
        <f t="shared" si="3"/>
        <v>12625</v>
      </c>
      <c r="R15" s="30">
        <f t="shared" si="0"/>
        <v>1856.25</v>
      </c>
      <c r="S15" s="30">
        <f t="shared" si="1"/>
        <v>166.32</v>
      </c>
      <c r="T15" s="30">
        <f t="shared" si="2"/>
        <v>371.25</v>
      </c>
      <c r="U15" s="35">
        <v>3677.09</v>
      </c>
      <c r="V15" s="31">
        <v>355.38</v>
      </c>
      <c r="W15" s="31">
        <v>399.19</v>
      </c>
      <c r="X15" s="14">
        <f t="shared" si="4"/>
        <v>6825.48</v>
      </c>
      <c r="Y15" s="65">
        <f t="shared" si="5"/>
        <v>5799.52</v>
      </c>
    </row>
    <row r="16" spans="1:25" ht="35.25" customHeight="1" x14ac:dyDescent="0.25">
      <c r="A16" s="11">
        <v>6</v>
      </c>
      <c r="B16" s="22" t="s">
        <v>31</v>
      </c>
      <c r="C16" s="34" t="s">
        <v>41</v>
      </c>
      <c r="D16" s="24" t="s">
        <v>48</v>
      </c>
      <c r="E16" s="25">
        <v>351673</v>
      </c>
      <c r="F16" s="12">
        <v>9901524550</v>
      </c>
      <c r="G16" s="26">
        <v>44378</v>
      </c>
      <c r="H16" s="13" t="s">
        <v>49</v>
      </c>
      <c r="I16" s="71" t="s">
        <v>50</v>
      </c>
      <c r="J16" s="72"/>
      <c r="K16" s="27">
        <v>2462545720101</v>
      </c>
      <c r="L16" s="28">
        <v>66083095</v>
      </c>
      <c r="M16" s="29">
        <v>12000</v>
      </c>
      <c r="N16" s="14">
        <v>375</v>
      </c>
      <c r="O16" s="29">
        <v>250</v>
      </c>
      <c r="P16" s="29">
        <v>0</v>
      </c>
      <c r="Q16" s="15">
        <f t="shared" si="3"/>
        <v>12625</v>
      </c>
      <c r="R16" s="30">
        <f t="shared" si="0"/>
        <v>1856.25</v>
      </c>
      <c r="S16" s="30">
        <f t="shared" si="1"/>
        <v>166.32</v>
      </c>
      <c r="T16" s="30">
        <f t="shared" si="2"/>
        <v>371.25</v>
      </c>
      <c r="U16" s="30">
        <v>0</v>
      </c>
      <c r="V16" s="31">
        <v>359.88</v>
      </c>
      <c r="W16" s="31">
        <v>399.19</v>
      </c>
      <c r="X16" s="14">
        <f t="shared" si="4"/>
        <v>3152.89</v>
      </c>
      <c r="Y16" s="65">
        <f t="shared" si="5"/>
        <v>9472.11</v>
      </c>
    </row>
    <row r="17" spans="1:25" ht="30" customHeight="1" x14ac:dyDescent="0.25">
      <c r="A17" s="11">
        <v>7</v>
      </c>
      <c r="B17" s="22" t="s">
        <v>31</v>
      </c>
      <c r="C17" s="23" t="s">
        <v>58</v>
      </c>
      <c r="D17" s="24" t="s">
        <v>59</v>
      </c>
      <c r="E17" s="25">
        <v>351677</v>
      </c>
      <c r="F17" s="25">
        <v>9901273845</v>
      </c>
      <c r="G17" s="36">
        <v>44635</v>
      </c>
      <c r="H17" s="22" t="s">
        <v>60</v>
      </c>
      <c r="I17" s="99" t="s">
        <v>61</v>
      </c>
      <c r="J17" s="99"/>
      <c r="K17" s="27">
        <v>2354643250114</v>
      </c>
      <c r="L17" s="28">
        <v>23234741</v>
      </c>
      <c r="M17" s="14">
        <v>12000</v>
      </c>
      <c r="N17" s="14">
        <v>375</v>
      </c>
      <c r="O17" s="14">
        <v>250</v>
      </c>
      <c r="P17" s="14">
        <v>0</v>
      </c>
      <c r="Q17" s="15">
        <f t="shared" si="3"/>
        <v>12625</v>
      </c>
      <c r="R17" s="16">
        <f t="shared" si="0"/>
        <v>1856.25</v>
      </c>
      <c r="S17" s="16">
        <f t="shared" si="1"/>
        <v>166.32</v>
      </c>
      <c r="T17" s="16">
        <f t="shared" si="2"/>
        <v>371.25</v>
      </c>
      <c r="U17" s="16">
        <v>0</v>
      </c>
      <c r="V17" s="14">
        <v>301.35000000000002</v>
      </c>
      <c r="W17" s="14">
        <v>399.19</v>
      </c>
      <c r="X17" s="14">
        <f t="shared" si="4"/>
        <v>3094.3599999999997</v>
      </c>
      <c r="Y17" s="65">
        <f t="shared" si="5"/>
        <v>9530.64</v>
      </c>
    </row>
    <row r="18" spans="1:25" ht="30" customHeight="1" x14ac:dyDescent="0.25">
      <c r="A18" s="11">
        <v>8</v>
      </c>
      <c r="B18" s="22" t="s">
        <v>31</v>
      </c>
      <c r="C18" s="23"/>
      <c r="D18" s="24" t="s">
        <v>66</v>
      </c>
      <c r="E18" s="25"/>
      <c r="F18" s="25"/>
      <c r="G18" s="36"/>
      <c r="H18" s="22"/>
      <c r="I18" s="82" t="s">
        <v>67</v>
      </c>
      <c r="J18" s="83"/>
      <c r="K18" s="27"/>
      <c r="L18" s="28"/>
      <c r="M18" s="14">
        <v>10000</v>
      </c>
      <c r="N18" s="14">
        <v>375</v>
      </c>
      <c r="O18" s="14">
        <v>250</v>
      </c>
      <c r="P18" s="14"/>
      <c r="Q18" s="15">
        <f>SUM(M18:P18)</f>
        <v>10625</v>
      </c>
      <c r="R18" s="16">
        <f t="shared" si="0"/>
        <v>1556.25</v>
      </c>
      <c r="S18" s="16">
        <f t="shared" si="1"/>
        <v>139.44</v>
      </c>
      <c r="T18" s="16">
        <f t="shared" si="2"/>
        <v>311.25</v>
      </c>
      <c r="U18" s="16"/>
      <c r="V18" s="14">
        <v>276.42</v>
      </c>
      <c r="W18" s="14">
        <v>334.68</v>
      </c>
      <c r="X18" s="14">
        <f t="shared" si="4"/>
        <v>2618.04</v>
      </c>
      <c r="Y18" s="65">
        <f t="shared" si="5"/>
        <v>8006.96</v>
      </c>
    </row>
    <row r="19" spans="1:25" ht="31.5" customHeight="1" x14ac:dyDescent="0.25">
      <c r="A19" s="11">
        <v>9</v>
      </c>
      <c r="B19" s="22" t="s">
        <v>31</v>
      </c>
      <c r="C19" s="23" t="s">
        <v>54</v>
      </c>
      <c r="D19" s="24" t="s">
        <v>55</v>
      </c>
      <c r="E19" s="25">
        <v>351674</v>
      </c>
      <c r="F19" s="25">
        <v>9901533734</v>
      </c>
      <c r="G19" s="36">
        <v>44470</v>
      </c>
      <c r="H19" s="22" t="s">
        <v>56</v>
      </c>
      <c r="I19" s="99" t="s">
        <v>57</v>
      </c>
      <c r="J19" s="99"/>
      <c r="K19" s="27">
        <v>2598857460101</v>
      </c>
      <c r="L19" s="28">
        <v>53730232</v>
      </c>
      <c r="M19" s="14">
        <v>11300</v>
      </c>
      <c r="N19" s="14">
        <v>375</v>
      </c>
      <c r="O19" s="14">
        <v>250</v>
      </c>
      <c r="P19" s="14">
        <v>0</v>
      </c>
      <c r="Q19" s="15">
        <f t="shared" si="3"/>
        <v>11925</v>
      </c>
      <c r="R19" s="16">
        <f t="shared" si="0"/>
        <v>1751.25</v>
      </c>
      <c r="S19" s="16">
        <f t="shared" si="1"/>
        <v>156.91</v>
      </c>
      <c r="T19" s="16">
        <f t="shared" si="2"/>
        <v>350.25</v>
      </c>
      <c r="U19" s="16">
        <v>0</v>
      </c>
      <c r="V19" s="14">
        <v>367.2</v>
      </c>
      <c r="W19" s="14">
        <v>376.61</v>
      </c>
      <c r="X19" s="14">
        <f t="shared" si="4"/>
        <v>3002.22</v>
      </c>
      <c r="Y19" s="65">
        <f t="shared" si="5"/>
        <v>8922.7800000000007</v>
      </c>
    </row>
    <row r="20" spans="1:25" ht="27" customHeight="1" x14ac:dyDescent="0.3">
      <c r="A20" s="37"/>
      <c r="B20" s="38"/>
      <c r="C20" s="38"/>
      <c r="D20" s="39"/>
      <c r="E20" s="40"/>
      <c r="F20" s="38"/>
      <c r="G20" s="38"/>
      <c r="H20" s="41"/>
      <c r="I20" s="42"/>
      <c r="J20" s="39"/>
      <c r="K20" s="75" t="s">
        <v>62</v>
      </c>
      <c r="L20" s="96"/>
      <c r="M20" s="43">
        <f t="shared" ref="M20:Y20" si="6">SUM(M11:M19)</f>
        <v>104800</v>
      </c>
      <c r="N20" s="43">
        <f t="shared" si="6"/>
        <v>3000</v>
      </c>
      <c r="O20" s="43">
        <f t="shared" si="6"/>
        <v>2250</v>
      </c>
      <c r="P20" s="43">
        <f t="shared" si="6"/>
        <v>8000</v>
      </c>
      <c r="Q20" s="43">
        <f t="shared" si="6"/>
        <v>118050</v>
      </c>
      <c r="R20" s="43">
        <f t="shared" si="6"/>
        <v>16170</v>
      </c>
      <c r="S20" s="43">
        <f t="shared" si="6"/>
        <v>1448.83</v>
      </c>
      <c r="T20" s="43">
        <f t="shared" si="6"/>
        <v>3234</v>
      </c>
      <c r="U20" s="43">
        <f t="shared" si="6"/>
        <v>3677.09</v>
      </c>
      <c r="V20" s="43">
        <f t="shared" si="6"/>
        <v>2935.75</v>
      </c>
      <c r="W20" s="43">
        <f>SUM(W11:W19)</f>
        <v>3477.4100000000003</v>
      </c>
      <c r="X20" s="43">
        <f t="shared" si="6"/>
        <v>30943.08</v>
      </c>
      <c r="Y20" s="66">
        <f t="shared" si="6"/>
        <v>87106.92</v>
      </c>
    </row>
    <row r="21" spans="1:25" ht="15.6" x14ac:dyDescent="0.25">
      <c r="A21" s="44"/>
      <c r="B21" s="37"/>
      <c r="C21" s="37"/>
      <c r="D21" s="45"/>
      <c r="E21" s="46"/>
      <c r="F21" s="47"/>
      <c r="G21" s="47"/>
      <c r="H21" s="47"/>
      <c r="I21" s="48"/>
      <c r="J21" s="49"/>
      <c r="K21" s="49"/>
      <c r="L21" s="37"/>
      <c r="M21" s="50"/>
      <c r="N21" s="50"/>
      <c r="O21" s="37"/>
      <c r="P21" s="50"/>
      <c r="Q21" s="37"/>
      <c r="R21" s="37"/>
      <c r="S21" s="37"/>
      <c r="T21" s="50"/>
      <c r="U21" s="50"/>
      <c r="V21" s="37"/>
      <c r="W21" s="37"/>
      <c r="X21" s="37"/>
      <c r="Y21" s="38"/>
    </row>
    <row r="22" spans="1:25" ht="15.6" x14ac:dyDescent="0.25">
      <c r="A22" s="51"/>
      <c r="B22" s="37"/>
      <c r="C22" s="37"/>
      <c r="D22" s="45"/>
      <c r="E22" s="46"/>
      <c r="F22" s="47"/>
      <c r="G22" s="47"/>
      <c r="H22" s="47"/>
      <c r="I22" s="49"/>
      <c r="J22" s="4"/>
      <c r="K22" s="49"/>
      <c r="L22" s="37"/>
      <c r="M22" s="75" t="s">
        <v>11</v>
      </c>
      <c r="N22" s="86"/>
      <c r="O22" s="86"/>
      <c r="P22" s="87"/>
      <c r="Q22" s="97" t="s">
        <v>12</v>
      </c>
      <c r="R22" s="75" t="s">
        <v>13</v>
      </c>
      <c r="S22" s="76"/>
      <c r="T22" s="76"/>
      <c r="U22" s="76"/>
      <c r="V22" s="76"/>
      <c r="W22" s="69"/>
      <c r="X22" s="94" t="s">
        <v>14</v>
      </c>
      <c r="Y22" s="98" t="s">
        <v>63</v>
      </c>
    </row>
    <row r="23" spans="1:25" ht="30" customHeight="1" x14ac:dyDescent="0.3">
      <c r="A23" s="37"/>
      <c r="B23" s="52"/>
      <c r="C23" s="52"/>
      <c r="D23" s="53"/>
      <c r="E23" s="54"/>
      <c r="F23" s="41"/>
      <c r="G23" s="41"/>
      <c r="H23" s="41"/>
      <c r="I23" s="55"/>
      <c r="J23" s="55"/>
      <c r="K23" s="55"/>
      <c r="L23" s="52"/>
      <c r="M23" s="62" t="s">
        <v>64</v>
      </c>
      <c r="N23" s="62" t="s">
        <v>25</v>
      </c>
      <c r="O23" s="62" t="s">
        <v>26</v>
      </c>
      <c r="P23" s="63" t="s">
        <v>27</v>
      </c>
      <c r="Q23" s="97"/>
      <c r="R23" s="56">
        <v>118</v>
      </c>
      <c r="S23" s="56">
        <v>202</v>
      </c>
      <c r="T23" s="56">
        <v>201</v>
      </c>
      <c r="U23" s="56">
        <v>102</v>
      </c>
      <c r="V23" s="56">
        <v>203</v>
      </c>
      <c r="W23" s="73"/>
      <c r="X23" s="94"/>
      <c r="Y23" s="98"/>
    </row>
    <row r="24" spans="1:25" ht="31.2" x14ac:dyDescent="0.25">
      <c r="A24" s="37"/>
      <c r="B24" s="52"/>
      <c r="C24" s="52"/>
      <c r="D24" s="57"/>
      <c r="E24" s="54"/>
      <c r="F24" s="41"/>
      <c r="G24" s="41"/>
      <c r="H24" s="41"/>
      <c r="I24" s="55"/>
      <c r="J24" s="55"/>
      <c r="K24" s="55"/>
      <c r="L24" s="52"/>
      <c r="M24" s="64" t="s">
        <v>16</v>
      </c>
      <c r="N24" s="64" t="s">
        <v>17</v>
      </c>
      <c r="O24" s="64" t="s">
        <v>65</v>
      </c>
      <c r="P24" s="64" t="s">
        <v>18</v>
      </c>
      <c r="Q24" s="97"/>
      <c r="R24" s="8" t="s">
        <v>19</v>
      </c>
      <c r="S24" s="8" t="s">
        <v>20</v>
      </c>
      <c r="T24" s="8" t="s">
        <v>21</v>
      </c>
      <c r="U24" s="58" t="s">
        <v>29</v>
      </c>
      <c r="V24" s="8" t="s">
        <v>22</v>
      </c>
      <c r="W24" s="74"/>
      <c r="X24" s="94"/>
      <c r="Y24" s="98"/>
    </row>
    <row r="25" spans="1:25" ht="28.5" customHeight="1" x14ac:dyDescent="0.25">
      <c r="A25" s="37"/>
      <c r="B25" s="52"/>
      <c r="C25" s="52"/>
      <c r="D25" s="57"/>
      <c r="E25" s="54"/>
      <c r="F25" s="41"/>
      <c r="G25" s="41"/>
      <c r="H25" s="41"/>
      <c r="I25" s="55"/>
      <c r="J25" s="55"/>
      <c r="K25" s="55"/>
      <c r="L25" s="52"/>
      <c r="M25" s="60">
        <f t="shared" ref="M25:Y25" si="7">M20</f>
        <v>104800</v>
      </c>
      <c r="N25" s="60">
        <f t="shared" si="7"/>
        <v>3000</v>
      </c>
      <c r="O25" s="60">
        <f t="shared" si="7"/>
        <v>2250</v>
      </c>
      <c r="P25" s="60">
        <f t="shared" si="7"/>
        <v>8000</v>
      </c>
      <c r="Q25" s="60">
        <f t="shared" si="7"/>
        <v>118050</v>
      </c>
      <c r="R25" s="60">
        <f t="shared" si="7"/>
        <v>16170</v>
      </c>
      <c r="S25" s="60">
        <f t="shared" si="7"/>
        <v>1448.83</v>
      </c>
      <c r="T25" s="60">
        <f t="shared" si="7"/>
        <v>3234</v>
      </c>
      <c r="U25" s="60">
        <f t="shared" si="7"/>
        <v>3677.09</v>
      </c>
      <c r="V25" s="60">
        <f t="shared" si="7"/>
        <v>2935.75</v>
      </c>
      <c r="W25" s="60">
        <f>W20</f>
        <v>3477.4100000000003</v>
      </c>
      <c r="X25" s="60">
        <f t="shared" si="7"/>
        <v>30943.08</v>
      </c>
      <c r="Y25" s="60">
        <f t="shared" si="7"/>
        <v>87106.92</v>
      </c>
    </row>
    <row r="26" spans="1:25" ht="42" customHeight="1" x14ac:dyDescent="0.25">
      <c r="A26" s="37"/>
      <c r="B26" s="52"/>
      <c r="C26" s="52"/>
      <c r="D26" s="57"/>
      <c r="E26" s="54"/>
      <c r="F26" s="41"/>
      <c r="G26" s="41"/>
      <c r="H26" s="41"/>
      <c r="I26" s="55"/>
      <c r="J26" s="55"/>
      <c r="K26" s="55"/>
      <c r="L26" s="52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61"/>
    </row>
  </sheetData>
  <sheetProtection algorithmName="SHA-512" hashValue="wl2AQZ5lkdYOxC9Jif2eUYBZxr05NXzKQ10KYC/rZE2lZPci1XvgJOUHbSIH9jnIbiJu861fMgz48qaY107leg==" saltValue="mt9gzrMYUYcaW9DEgL6oFg==" spinCount="100000" sheet="1" formatCells="0" formatColumns="0" formatRows="0" insertColumns="0" insertRows="0" insertHyperlinks="0" deleteColumns="0" deleteRows="0" sort="0" autoFilter="0" pivotTables="0"/>
  <mergeCells count="43">
    <mergeCell ref="M22:P22"/>
    <mergeCell ref="W23:W24"/>
    <mergeCell ref="A3:Y3"/>
    <mergeCell ref="A1:Y1"/>
    <mergeCell ref="K20:L20"/>
    <mergeCell ref="Q22:Q24"/>
    <mergeCell ref="X22:X24"/>
    <mergeCell ref="Y22:Y24"/>
    <mergeCell ref="I16:J16"/>
    <mergeCell ref="I17:J17"/>
    <mergeCell ref="I19:J19"/>
    <mergeCell ref="A6:Y6"/>
    <mergeCell ref="A7:A10"/>
    <mergeCell ref="B7:B10"/>
    <mergeCell ref="C7:C10"/>
    <mergeCell ref="R7:V7"/>
    <mergeCell ref="G7:G10"/>
    <mergeCell ref="H7:H10"/>
    <mergeCell ref="I7:J10"/>
    <mergeCell ref="K7:K10"/>
    <mergeCell ref="L7:L10"/>
    <mergeCell ref="Y7:Y10"/>
    <mergeCell ref="M9:M10"/>
    <mergeCell ref="N9:N10"/>
    <mergeCell ref="P9:P10"/>
    <mergeCell ref="D7:D10"/>
    <mergeCell ref="E7:E10"/>
    <mergeCell ref="F7:F10"/>
    <mergeCell ref="I12:J12"/>
    <mergeCell ref="I13:J13"/>
    <mergeCell ref="I11:J11"/>
    <mergeCell ref="X7:X10"/>
    <mergeCell ref="M7:P7"/>
    <mergeCell ref="I15:J15"/>
    <mergeCell ref="R9:R10"/>
    <mergeCell ref="S9:S10"/>
    <mergeCell ref="R22:V22"/>
    <mergeCell ref="T9:T10"/>
    <mergeCell ref="U9:U10"/>
    <mergeCell ref="V9:V10"/>
    <mergeCell ref="Q7:Q10"/>
    <mergeCell ref="I14:J14"/>
    <mergeCell ref="I18:J18"/>
  </mergeCells>
  <pageMargins left="0.23622047244094491" right="0.23622047244094491" top="0.74803149606299213" bottom="0.74803149606299213" header="0.31496062992125984" footer="0.31496062992125984"/>
  <pageSetup scale="45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2023-12-14T22:08:25Z</cp:lastPrinted>
  <dcterms:created xsi:type="dcterms:W3CDTF">2022-12-08T14:47:40Z</dcterms:created>
  <dcterms:modified xsi:type="dcterms:W3CDTF">2024-02-09T14:14:27Z</dcterms:modified>
</cp:coreProperties>
</file>