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3\27. INFORMACION PUBLICA\05) MAYO-2023\VERSION EDITABLE\"/>
    </mc:Choice>
  </mc:AlternateContent>
  <bookViews>
    <workbookView xWindow="0" yWindow="0" windowWidth="28800" windowHeight="11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T26" i="1"/>
  <c r="T25" i="1"/>
  <c r="T24" i="1"/>
  <c r="T23" i="1"/>
  <c r="T22" i="1"/>
  <c r="T21" i="1"/>
  <c r="T20" i="1"/>
  <c r="T19" i="1"/>
  <c r="T18" i="1"/>
  <c r="T17" i="1"/>
  <c r="S26" i="1"/>
  <c r="S25" i="1"/>
  <c r="S24" i="1"/>
  <c r="S23" i="1"/>
  <c r="S22" i="1"/>
  <c r="S21" i="1"/>
  <c r="S20" i="1"/>
  <c r="S19" i="1"/>
  <c r="S18" i="1"/>
  <c r="S17" i="1"/>
  <c r="R26" i="1"/>
  <c r="R25" i="1"/>
  <c r="R24" i="1"/>
  <c r="R23" i="1"/>
  <c r="R22" i="1"/>
  <c r="R21" i="1"/>
  <c r="R20" i="1"/>
  <c r="R19" i="1"/>
  <c r="R18" i="1"/>
  <c r="R17" i="1"/>
  <c r="Q26" i="1"/>
  <c r="Q25" i="1"/>
  <c r="Q24" i="1"/>
  <c r="Q23" i="1"/>
  <c r="Q22" i="1"/>
  <c r="Q21" i="1"/>
  <c r="Q20" i="1"/>
  <c r="Q19" i="1"/>
  <c r="Q18" i="1"/>
  <c r="Q17" i="1"/>
  <c r="T10" i="1"/>
  <c r="T9" i="1"/>
  <c r="S10" i="1"/>
  <c r="S9" i="1"/>
  <c r="R10" i="1"/>
  <c r="R9" i="1"/>
  <c r="Q10" i="1"/>
  <c r="Q9" i="1"/>
  <c r="A18" i="1"/>
  <c r="A19" i="1"/>
  <c r="A20" i="1"/>
  <c r="A21" i="1"/>
  <c r="A22" i="1"/>
  <c r="A23" i="1"/>
  <c r="A24" i="1"/>
  <c r="A25" i="1"/>
  <c r="A26" i="1"/>
  <c r="P32" i="1"/>
  <c r="N32" i="1"/>
  <c r="W9" i="1"/>
  <c r="N10" i="1"/>
  <c r="O10" i="1"/>
  <c r="O32" i="1"/>
  <c r="P10" i="1"/>
  <c r="U10" i="1"/>
  <c r="V10" i="1"/>
  <c r="M10" i="1"/>
  <c r="V27" i="1"/>
  <c r="U27" i="1"/>
  <c r="T27" i="1"/>
  <c r="S27" i="1"/>
  <c r="R27" i="1"/>
  <c r="P27" i="1"/>
  <c r="O27" i="1"/>
  <c r="N27" i="1"/>
  <c r="M27" i="1"/>
  <c r="W26" i="1"/>
  <c r="W25" i="1"/>
  <c r="W24" i="1"/>
  <c r="W23" i="1"/>
  <c r="W22" i="1"/>
  <c r="W21" i="1"/>
  <c r="W20" i="1"/>
  <c r="W19" i="1"/>
  <c r="W18" i="1"/>
  <c r="W17" i="1"/>
  <c r="W27" i="1"/>
  <c r="W10" i="1"/>
  <c r="X26" i="1"/>
  <c r="X25" i="1"/>
  <c r="X17" i="1"/>
  <c r="T32" i="1"/>
  <c r="X21" i="1"/>
  <c r="X22" i="1"/>
  <c r="Q27" i="1"/>
  <c r="X9" i="1"/>
  <c r="X10" i="1"/>
  <c r="X18" i="1"/>
  <c r="U32" i="1"/>
  <c r="X23" i="1"/>
  <c r="X20" i="1"/>
  <c r="V32" i="1"/>
  <c r="X24" i="1"/>
  <c r="X19" i="1"/>
  <c r="Q32" i="1"/>
  <c r="W32" i="1"/>
  <c r="S32" i="1"/>
  <c r="R32" i="1"/>
  <c r="X27" i="1"/>
  <c r="X32" i="1"/>
</calcChain>
</file>

<file path=xl/sharedStrings.xml><?xml version="1.0" encoding="utf-8"?>
<sst xmlns="http://schemas.openxmlformats.org/spreadsheetml/2006/main" count="148" uniqueCount="92">
  <si>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</si>
  <si>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</si>
  <si>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</si>
  <si>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</si>
  <si>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</si>
  <si>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</si>
  <si>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</si>
  <si>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</si>
  <si>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</si>
  <si>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</si>
  <si>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</si>
  <si>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</si>
  <si>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</si>
  <si>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</si>
  <si>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</si>
  <si>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</si>
  <si>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</si>
  <si>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</si>
  <si>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</si>
  <si>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</si>
  <si>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</si>
  <si>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</si>
  <si>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</si>
  <si>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</si>
  <si>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</si>
  <si>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</si>
  <si>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</si>
  <si>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</si>
  <si>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</si>
  <si>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</si>
  <si>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</si>
  <si>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</si>
  <si>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>05-2019-022-AMSA</t>
  </si>
  <si>
    <t xml:space="preserve">Edgar Rolando Zamora Ruíz </t>
  </si>
  <si>
    <t>1648105600101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</si>
  <si>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</si>
  <si>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</si>
  <si>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</si>
  <si>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</si>
  <si>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</si>
  <si>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</si>
  <si>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</si>
  <si>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</si>
  <si>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</si>
  <si>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</si>
  <si>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</si>
  <si>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</si>
  <si>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</si>
  <si>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</si>
  <si>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</si>
  <si>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</si>
  <si>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 xml:space="preserve">Jefe de Forestal </t>
  </si>
  <si>
    <t>10-2019-022-AMSA</t>
  </si>
  <si>
    <t xml:space="preserve">Rosa Maria López Vides 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</si>
  <si>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</si>
  <si>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</si>
  <si>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</si>
  <si>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</si>
  <si>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</si>
  <si>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</si>
  <si>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</si>
  <si>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</si>
  <si>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</si>
  <si>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</si>
  <si>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 xml:space="preserve">Jefe División de Relaciones Interinstitucionales </t>
  </si>
  <si>
    <t>07-2021-022-AMSA</t>
  </si>
  <si>
    <t>Patricia Del Rosario Tello Sartoressi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</si>
  <si>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</si>
  <si>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</si>
  <si>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</si>
  <si>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</si>
  <si>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</si>
  <si>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</si>
  <si>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</si>
  <si>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</si>
  <si>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</si>
  <si>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</si>
  <si>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</si>
  <si>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</si>
  <si>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</si>
  <si>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Elaboró:</t>
  </si>
  <si>
    <t>Vo.Bo.</t>
  </si>
  <si>
    <t>Director Ejecutivo</t>
  </si>
  <si>
    <t>AMSA</t>
  </si>
  <si>
    <t xml:space="preserve">AMSA </t>
  </si>
  <si>
    <t>1/1</t>
  </si>
  <si>
    <t>Renglón                    022</t>
  </si>
  <si>
    <t>RENGLÓN 011 PERSONAL PERMANENTE</t>
  </si>
  <si>
    <t>Bono 66-2000</t>
  </si>
  <si>
    <t xml:space="preserve">Encargado de Nómina </t>
  </si>
  <si>
    <t>Juan Carlos Pérez Avilez</t>
  </si>
  <si>
    <t>AUTORIDAD PARA EL MANEJO SUSTENTABLE DE LA CUENCA Y DEL LAGO DE AMATITLÁN
NÓMINA DE SUELDOS CORRESPONDIENTES AL MES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</si>
</sst>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top" wrapText="1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2382345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zoomScale="70" zoomScaleNormal="70" workbookViewId="0">
      <selection activeCell="J57" sqref="J57"/>
    </sheetView>
  </sheetViews>
  <sheetFormatPr baseColWidth="10" defaultRowHeight="14" x14ac:dyDescent="0.3"/>
  <cols>
    <col min="1" max="1" width="4.58203125" customWidth="1"/>
    <col min="2" max="2" width="9.08203125" customWidth="1"/>
    <col min="3" max="3" width="8.203125E-2" customWidth="1"/>
    <col min="4" max="4" width="36.5" customWidth="1"/>
    <col min="5" max="5" width="12.25" hidden="1" customWidth="1"/>
    <col min="6" max="6" width="11.58203125" hidden="1" customWidth="1"/>
    <col min="7" max="7" width="12.25" hidden="1" customWidth="1"/>
    <col min="8" max="8" width="9.83203125" hidden="1" customWidth="1"/>
    <col min="9" max="9" width="11" style="1"/>
    <col min="10" max="10" width="17.33203125" style="1" customWidth="1"/>
    <col min="11" max="11" width="11.83203125" hidden="1" customWidth="1"/>
    <col min="12" max="12" width="9.5" hidden="1" customWidth="1"/>
    <col min="13" max="13" width="16.33203125" customWidth="1"/>
    <col min="14" max="14" width="12.83203125" customWidth="1"/>
    <col min="15" max="15" width="13.33203125" customWidth="1"/>
    <col min="16" max="16" width="13" customWidth="1"/>
    <col min="17" max="17" width="15.75" customWidth="1"/>
    <col min="18" max="18" width="14.08203125" customWidth="1"/>
    <col min="19" max="19" width="11.83203125" customWidth="1"/>
    <col min="20" max="20" width="12.3320312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3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5.5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5" x14ac:dyDescent="0.3">
      <c r="A3" s="107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5.5" x14ac:dyDescent="0.3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75" customHeight="1" x14ac:dyDescent="0.35">
      <c r="A5" s="89" t="s">
        <v>0</v>
      </c>
      <c r="B5" s="92" t="s">
        <v>1</v>
      </c>
      <c r="C5" s="89" t="s">
        <v>2</v>
      </c>
      <c r="D5" s="89" t="s">
        <v>3</v>
      </c>
      <c r="E5" s="89" t="s">
        <v>4</v>
      </c>
      <c r="F5" s="89" t="s">
        <v>5</v>
      </c>
      <c r="G5" s="89" t="s">
        <v>6</v>
      </c>
      <c r="H5" s="89" t="s">
        <v>7</v>
      </c>
      <c r="I5" s="104" t="s">
        <v>8</v>
      </c>
      <c r="J5" s="104"/>
      <c r="K5" s="89" t="s">
        <v>9</v>
      </c>
      <c r="L5" s="89" t="s">
        <v>10</v>
      </c>
      <c r="M5" s="87" t="s">
        <v>11</v>
      </c>
      <c r="N5" s="95"/>
      <c r="O5" s="95"/>
      <c r="P5" s="96"/>
      <c r="Q5" s="97" t="s">
        <v>12</v>
      </c>
      <c r="R5" s="102" t="s">
        <v>13</v>
      </c>
      <c r="S5" s="103"/>
      <c r="T5" s="103"/>
      <c r="U5" s="103"/>
      <c r="V5" s="103"/>
      <c r="W5" s="89" t="s">
        <v>14</v>
      </c>
      <c r="X5" s="89" t="s">
        <v>15</v>
      </c>
    </row>
    <row r="6" spans="1:24" ht="31" x14ac:dyDescent="0.3">
      <c r="A6" s="91"/>
      <c r="B6" s="93"/>
      <c r="C6" s="91"/>
      <c r="D6" s="91"/>
      <c r="E6" s="91"/>
      <c r="F6" s="91"/>
      <c r="G6" s="91"/>
      <c r="H6" s="91"/>
      <c r="I6" s="104"/>
      <c r="J6" s="104"/>
      <c r="K6" s="91"/>
      <c r="L6" s="91"/>
      <c r="M6" s="8" t="s">
        <v>16</v>
      </c>
      <c r="N6" s="8" t="s">
        <v>17</v>
      </c>
      <c r="O6" s="8" t="s">
        <v>18</v>
      </c>
      <c r="P6" s="9" t="s">
        <v>19</v>
      </c>
      <c r="Q6" s="98"/>
      <c r="R6" s="10">
        <v>118</v>
      </c>
      <c r="S6" s="10">
        <v>202</v>
      </c>
      <c r="T6" s="10">
        <v>201</v>
      </c>
      <c r="U6" s="11">
        <v>102</v>
      </c>
      <c r="V6" s="11">
        <v>203</v>
      </c>
      <c r="W6" s="91"/>
      <c r="X6" s="91"/>
    </row>
    <row r="7" spans="1:24" x14ac:dyDescent="0.3">
      <c r="A7" s="91"/>
      <c r="B7" s="93"/>
      <c r="C7" s="91"/>
      <c r="D7" s="91"/>
      <c r="E7" s="91"/>
      <c r="F7" s="91"/>
      <c r="G7" s="91"/>
      <c r="H7" s="91"/>
      <c r="I7" s="104"/>
      <c r="J7" s="104"/>
      <c r="K7" s="91"/>
      <c r="L7" s="91"/>
      <c r="M7" s="89" t="s">
        <v>20</v>
      </c>
      <c r="N7" s="89" t="s">
        <v>21</v>
      </c>
      <c r="O7" s="89" t="s">
        <v>22</v>
      </c>
      <c r="P7" s="89" t="s">
        <v>23</v>
      </c>
      <c r="Q7" s="98"/>
      <c r="R7" s="89" t="s">
        <v>24</v>
      </c>
      <c r="S7" s="89" t="s">
        <v>25</v>
      </c>
      <c r="T7" s="89" t="s">
        <v>26</v>
      </c>
      <c r="U7" s="100" t="s">
        <v>27</v>
      </c>
      <c r="V7" s="89" t="s">
        <v>28</v>
      </c>
      <c r="W7" s="91"/>
      <c r="X7" s="91"/>
    </row>
    <row r="8" spans="1:24" x14ac:dyDescent="0.3">
      <c r="A8" s="90"/>
      <c r="B8" s="94"/>
      <c r="C8" s="90"/>
      <c r="D8" s="90"/>
      <c r="E8" s="90"/>
      <c r="F8" s="90"/>
      <c r="G8" s="90"/>
      <c r="H8" s="90"/>
      <c r="I8" s="104"/>
      <c r="J8" s="104"/>
      <c r="K8" s="90"/>
      <c r="L8" s="90"/>
      <c r="M8" s="90"/>
      <c r="N8" s="90"/>
      <c r="O8" s="90"/>
      <c r="P8" s="90"/>
      <c r="Q8" s="99"/>
      <c r="R8" s="90" t="s">
        <v>29</v>
      </c>
      <c r="S8" s="90">
        <v>26</v>
      </c>
      <c r="T8" s="90"/>
      <c r="U8" s="101"/>
      <c r="V8" s="90"/>
      <c r="W8" s="90"/>
      <c r="X8" s="90"/>
    </row>
    <row r="9" spans="1:24" ht="31" x14ac:dyDescent="0.3">
      <c r="A9" s="13">
        <v>1</v>
      </c>
      <c r="B9" s="14" t="s">
        <v>30</v>
      </c>
      <c r="C9" s="15" t="s">
        <v>31</v>
      </c>
      <c r="D9" s="16" t="s">
        <v>31</v>
      </c>
      <c r="E9" s="17">
        <v>55272</v>
      </c>
      <c r="F9" s="17">
        <v>990059734</v>
      </c>
      <c r="G9" s="18">
        <v>44270</v>
      </c>
      <c r="H9" s="19" t="s">
        <v>32</v>
      </c>
      <c r="I9" s="105" t="s">
        <v>33</v>
      </c>
      <c r="J9" s="106"/>
      <c r="K9" s="20" t="s">
        <v>34</v>
      </c>
      <c r="L9" s="19">
        <v>2062984</v>
      </c>
      <c r="M9" s="21">
        <v>17500</v>
      </c>
      <c r="N9" s="21">
        <v>0</v>
      </c>
      <c r="O9" s="21">
        <v>250</v>
      </c>
      <c r="P9" s="21">
        <v>12000</v>
      </c>
      <c r="Q9" s="22">
        <f>ROUND(SUM(M9:P9),2)</f>
        <v>29750</v>
      </c>
      <c r="R9" s="23">
        <f>ROUND(SUM(M9:N9)*15%,2)</f>
        <v>2625</v>
      </c>
      <c r="S9" s="23">
        <f t="shared" ref="S9:S10" si="0">ROUND(SUM(M9+N9)*1.344%,2)</f>
        <v>235.2</v>
      </c>
      <c r="T9" s="23">
        <f t="shared" ref="T9:T10" si="1">ROUND(SUM(M9+N9)*3%,2)</f>
        <v>525</v>
      </c>
      <c r="U9" s="23">
        <v>2000</v>
      </c>
      <c r="V9" s="21">
        <v>531</v>
      </c>
      <c r="W9" s="21">
        <f>SUM(R9:V9)</f>
        <v>5916.2</v>
      </c>
      <c r="X9" s="24">
        <f>(Q9-W9)</f>
        <v>23833.8</v>
      </c>
    </row>
    <row r="10" spans="1:24" ht="27" customHeight="1" x14ac:dyDescent="0.35">
      <c r="A10" s="6"/>
      <c r="B10" s="6"/>
      <c r="C10" s="6"/>
      <c r="D10" s="25"/>
      <c r="E10" s="6"/>
      <c r="F10" s="26"/>
      <c r="G10" s="6"/>
      <c r="H10" s="6"/>
      <c r="I10" s="27"/>
      <c r="J10" s="25"/>
      <c r="K10" s="25"/>
      <c r="L10" s="6"/>
      <c r="M10" s="28">
        <f>(M9)</f>
        <v>17500</v>
      </c>
      <c r="N10" s="28">
        <f t="shared" ref="N10:W10" si="2">(N9)</f>
        <v>0</v>
      </c>
      <c r="O10" s="28">
        <f t="shared" si="2"/>
        <v>250</v>
      </c>
      <c r="P10" s="28">
        <f t="shared" si="2"/>
        <v>12000</v>
      </c>
      <c r="Q10" s="28">
        <f>ROUND(SUM(M10:P10),2)</f>
        <v>29750</v>
      </c>
      <c r="R10" s="28">
        <f>ROUND(SUM(M10:N10)*15%,2)</f>
        <v>2625</v>
      </c>
      <c r="S10" s="28">
        <f t="shared" si="0"/>
        <v>235.2</v>
      </c>
      <c r="T10" s="28">
        <f t="shared" si="1"/>
        <v>525</v>
      </c>
      <c r="U10" s="28">
        <f t="shared" si="2"/>
        <v>2000</v>
      </c>
      <c r="V10" s="28">
        <f t="shared" si="2"/>
        <v>531</v>
      </c>
      <c r="W10" s="28">
        <f t="shared" si="2"/>
        <v>5916.2</v>
      </c>
      <c r="X10" s="28">
        <f>(X9)</f>
        <v>23833.8</v>
      </c>
    </row>
    <row r="11" spans="1:24" ht="15.5" x14ac:dyDescent="0.35">
      <c r="A11" s="6"/>
      <c r="B11" s="6"/>
      <c r="C11" s="6"/>
      <c r="D11" s="25"/>
      <c r="E11" s="26"/>
      <c r="F11" s="6"/>
      <c r="G11" s="6"/>
      <c r="H11" s="6"/>
      <c r="I11" s="27"/>
      <c r="J11" s="25"/>
      <c r="K11" s="25"/>
      <c r="L11" s="6"/>
      <c r="M11" s="29"/>
      <c r="N11" s="29"/>
      <c r="O11" s="29"/>
      <c r="P11" s="29"/>
      <c r="Q11" s="29"/>
      <c r="R11" s="30"/>
      <c r="S11" s="30"/>
      <c r="T11" s="30"/>
      <c r="U11" s="30"/>
      <c r="V11" s="29"/>
      <c r="W11" s="29"/>
      <c r="X11" s="29"/>
    </row>
    <row r="12" spans="1:24" ht="15.5" x14ac:dyDescent="0.3">
      <c r="A12" s="107" t="s">
        <v>35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spans="1:24" ht="15.75" customHeight="1" x14ac:dyDescent="0.35">
      <c r="A13" s="89" t="s">
        <v>0</v>
      </c>
      <c r="B13" s="92" t="s">
        <v>1</v>
      </c>
      <c r="C13" s="89" t="s">
        <v>2</v>
      </c>
      <c r="D13" s="89" t="s">
        <v>3</v>
      </c>
      <c r="E13" s="89" t="s">
        <v>4</v>
      </c>
      <c r="F13" s="89" t="s">
        <v>5</v>
      </c>
      <c r="G13" s="89" t="s">
        <v>6</v>
      </c>
      <c r="H13" s="89" t="s">
        <v>7</v>
      </c>
      <c r="I13" s="104" t="s">
        <v>8</v>
      </c>
      <c r="J13" s="104"/>
      <c r="K13" s="89" t="s">
        <v>9</v>
      </c>
      <c r="L13" s="89" t="s">
        <v>10</v>
      </c>
      <c r="M13" s="87" t="s">
        <v>11</v>
      </c>
      <c r="N13" s="95"/>
      <c r="O13" s="95"/>
      <c r="P13" s="96"/>
      <c r="Q13" s="97" t="s">
        <v>12</v>
      </c>
      <c r="R13" s="102" t="s">
        <v>13</v>
      </c>
      <c r="S13" s="103"/>
      <c r="T13" s="103"/>
      <c r="U13" s="103"/>
      <c r="V13" s="103"/>
      <c r="W13" s="89" t="s">
        <v>14</v>
      </c>
      <c r="X13" s="97" t="s">
        <v>15</v>
      </c>
    </row>
    <row r="14" spans="1:24" s="1" customFormat="1" ht="31" x14ac:dyDescent="0.3">
      <c r="A14" s="91"/>
      <c r="B14" s="93"/>
      <c r="C14" s="91"/>
      <c r="D14" s="91"/>
      <c r="E14" s="91"/>
      <c r="F14" s="91"/>
      <c r="G14" s="91"/>
      <c r="H14" s="91"/>
      <c r="I14" s="104"/>
      <c r="J14" s="104"/>
      <c r="K14" s="91"/>
      <c r="L14" s="91"/>
      <c r="M14" s="8" t="s">
        <v>86</v>
      </c>
      <c r="N14" s="8" t="s">
        <v>36</v>
      </c>
      <c r="O14" s="8" t="s">
        <v>37</v>
      </c>
      <c r="P14" s="9" t="s">
        <v>38</v>
      </c>
      <c r="Q14" s="98"/>
      <c r="R14" s="8">
        <v>118</v>
      </c>
      <c r="S14" s="8">
        <v>202</v>
      </c>
      <c r="T14" s="8">
        <v>201</v>
      </c>
      <c r="U14" s="9">
        <v>102</v>
      </c>
      <c r="V14" s="9">
        <v>203</v>
      </c>
      <c r="W14" s="91"/>
      <c r="X14" s="98"/>
    </row>
    <row r="15" spans="1:24" ht="15.5" x14ac:dyDescent="0.3">
      <c r="A15" s="91"/>
      <c r="B15" s="93"/>
      <c r="C15" s="91"/>
      <c r="D15" s="91"/>
      <c r="E15" s="91"/>
      <c r="F15" s="91"/>
      <c r="G15" s="91"/>
      <c r="H15" s="91"/>
      <c r="I15" s="104"/>
      <c r="J15" s="104"/>
      <c r="K15" s="91"/>
      <c r="L15" s="91"/>
      <c r="M15" s="89" t="s">
        <v>20</v>
      </c>
      <c r="N15" s="89" t="s">
        <v>21</v>
      </c>
      <c r="O15" s="7" t="s">
        <v>39</v>
      </c>
      <c r="P15" s="89" t="s">
        <v>23</v>
      </c>
      <c r="Q15" s="98"/>
      <c r="R15" s="89" t="s">
        <v>24</v>
      </c>
      <c r="S15" s="89" t="s">
        <v>25</v>
      </c>
      <c r="T15" s="89" t="s">
        <v>26</v>
      </c>
      <c r="U15" s="100" t="s">
        <v>40</v>
      </c>
      <c r="V15" s="89" t="s">
        <v>28</v>
      </c>
      <c r="W15" s="91"/>
      <c r="X15" s="98"/>
    </row>
    <row r="16" spans="1:24" ht="15.5" x14ac:dyDescent="0.3">
      <c r="A16" s="90"/>
      <c r="B16" s="94"/>
      <c r="C16" s="90"/>
      <c r="D16" s="90"/>
      <c r="E16" s="90"/>
      <c r="F16" s="90"/>
      <c r="G16" s="90"/>
      <c r="H16" s="90"/>
      <c r="I16" s="104"/>
      <c r="J16" s="104"/>
      <c r="K16" s="90"/>
      <c r="L16" s="90"/>
      <c r="M16" s="90"/>
      <c r="N16" s="90"/>
      <c r="O16" s="12" t="s">
        <v>41</v>
      </c>
      <c r="P16" s="90"/>
      <c r="Q16" s="99"/>
      <c r="R16" s="90" t="s">
        <v>29</v>
      </c>
      <c r="S16" s="90">
        <v>26</v>
      </c>
      <c r="T16" s="90"/>
      <c r="U16" s="101"/>
      <c r="V16" s="90"/>
      <c r="W16" s="90"/>
      <c r="X16" s="99"/>
    </row>
    <row r="17" spans="1:24" ht="30.75" customHeight="1" x14ac:dyDescent="0.35">
      <c r="A17" s="13">
        <v>1</v>
      </c>
      <c r="B17" s="31" t="s">
        <v>42</v>
      </c>
      <c r="C17" s="32" t="s">
        <v>67</v>
      </c>
      <c r="D17" s="33" t="s">
        <v>68</v>
      </c>
      <c r="E17" s="34">
        <v>308378</v>
      </c>
      <c r="F17" s="17">
        <v>9901393118</v>
      </c>
      <c r="G17" s="35">
        <v>44218</v>
      </c>
      <c r="H17" s="19" t="s">
        <v>52</v>
      </c>
      <c r="I17" s="110" t="s">
        <v>69</v>
      </c>
      <c r="J17" s="110"/>
      <c r="K17" s="36">
        <v>1574014801202</v>
      </c>
      <c r="L17" s="37">
        <v>22403132</v>
      </c>
      <c r="M17" s="38">
        <v>10000</v>
      </c>
      <c r="N17" s="38">
        <v>375</v>
      </c>
      <c r="O17" s="38">
        <v>250</v>
      </c>
      <c r="P17" s="38">
        <v>8000</v>
      </c>
      <c r="Q17" s="22">
        <f>ROUND(SUM(M17:P17),2)</f>
        <v>18625</v>
      </c>
      <c r="R17" s="39">
        <f t="shared" ref="R17:R26" si="3">ROUND(SUM(M17:N17)*15%,2)</f>
        <v>1556.25</v>
      </c>
      <c r="S17" s="39">
        <f t="shared" ref="S17:S26" si="4">ROUND(SUM(M17+N17)*1.344%,2)</f>
        <v>139.44</v>
      </c>
      <c r="T17" s="39">
        <f t="shared" ref="T17:T26" si="5">ROUND(SUM(M17+N17)*3%,2)</f>
        <v>311.25</v>
      </c>
      <c r="U17" s="39">
        <v>0</v>
      </c>
      <c r="V17" s="40">
        <v>237.88</v>
      </c>
      <c r="W17" s="21">
        <f t="shared" ref="W17:W26" si="6">SUM(R17:V17)</f>
        <v>2244.8200000000002</v>
      </c>
      <c r="X17" s="24">
        <f t="shared" ref="X17:X26" si="7">(Q17-W17)</f>
        <v>16380.18</v>
      </c>
    </row>
    <row r="18" spans="1:24" ht="33.75" customHeight="1" x14ac:dyDescent="0.35">
      <c r="A18" s="13">
        <f>(A17+1)</f>
        <v>2</v>
      </c>
      <c r="B18" s="31" t="s">
        <v>42</v>
      </c>
      <c r="C18" s="32" t="s">
        <v>43</v>
      </c>
      <c r="D18" s="33" t="s">
        <v>44</v>
      </c>
      <c r="E18" s="41">
        <v>351670</v>
      </c>
      <c r="F18" s="34">
        <v>9901161507</v>
      </c>
      <c r="G18" s="42">
        <v>43850</v>
      </c>
      <c r="H18" s="31" t="s">
        <v>45</v>
      </c>
      <c r="I18" s="108" t="s">
        <v>46</v>
      </c>
      <c r="J18" s="109"/>
      <c r="K18" s="36">
        <v>2438300840101</v>
      </c>
      <c r="L18" s="37">
        <v>7778244</v>
      </c>
      <c r="M18" s="21">
        <v>13500</v>
      </c>
      <c r="N18" s="21">
        <v>375</v>
      </c>
      <c r="O18" s="21">
        <v>250</v>
      </c>
      <c r="P18" s="21">
        <v>0</v>
      </c>
      <c r="Q18" s="22">
        <f t="shared" ref="Q18:Q26" si="8">ROUND(SUM(M18:P18),2)</f>
        <v>14125</v>
      </c>
      <c r="R18" s="23">
        <f t="shared" si="3"/>
        <v>2081.25</v>
      </c>
      <c r="S18" s="23">
        <f t="shared" si="4"/>
        <v>186.48</v>
      </c>
      <c r="T18" s="23">
        <f t="shared" si="5"/>
        <v>416.25</v>
      </c>
      <c r="U18" s="23">
        <v>0</v>
      </c>
      <c r="V18" s="21">
        <v>381.38</v>
      </c>
      <c r="W18" s="21">
        <f t="shared" si="6"/>
        <v>3065.36</v>
      </c>
      <c r="X18" s="24">
        <f t="shared" si="7"/>
        <v>11059.64</v>
      </c>
    </row>
    <row r="19" spans="1:24" ht="33.75" customHeight="1" x14ac:dyDescent="0.35">
      <c r="A19" s="13">
        <f t="shared" ref="A19:A26" si="9">(A18+1)</f>
        <v>3</v>
      </c>
      <c r="B19" s="31" t="s">
        <v>42</v>
      </c>
      <c r="C19" s="32" t="s">
        <v>47</v>
      </c>
      <c r="D19" s="33" t="s">
        <v>48</v>
      </c>
      <c r="E19" s="34">
        <v>351678</v>
      </c>
      <c r="F19" s="34">
        <v>990054468</v>
      </c>
      <c r="G19" s="42">
        <v>43850</v>
      </c>
      <c r="H19" s="31" t="s">
        <v>49</v>
      </c>
      <c r="I19" s="108" t="s">
        <v>50</v>
      </c>
      <c r="J19" s="109"/>
      <c r="K19" s="36">
        <v>2515436250114</v>
      </c>
      <c r="L19" s="37">
        <v>6034489</v>
      </c>
      <c r="M19" s="21">
        <v>12000</v>
      </c>
      <c r="N19" s="21">
        <v>375</v>
      </c>
      <c r="O19" s="21">
        <v>250</v>
      </c>
      <c r="P19" s="21">
        <v>0</v>
      </c>
      <c r="Q19" s="22">
        <f t="shared" si="8"/>
        <v>12625</v>
      </c>
      <c r="R19" s="23">
        <f t="shared" si="3"/>
        <v>1856.25</v>
      </c>
      <c r="S19" s="23">
        <f t="shared" si="4"/>
        <v>166.32</v>
      </c>
      <c r="T19" s="23">
        <f t="shared" si="5"/>
        <v>371.25</v>
      </c>
      <c r="U19" s="23">
        <v>0</v>
      </c>
      <c r="V19" s="21">
        <v>319.88</v>
      </c>
      <c r="W19" s="21">
        <f t="shared" si="6"/>
        <v>2713.7</v>
      </c>
      <c r="X19" s="24">
        <f t="shared" si="7"/>
        <v>9911.2999999999993</v>
      </c>
    </row>
    <row r="20" spans="1:24" ht="33" customHeight="1" x14ac:dyDescent="0.35">
      <c r="A20" s="13">
        <f t="shared" si="9"/>
        <v>4</v>
      </c>
      <c r="B20" s="31" t="s">
        <v>42</v>
      </c>
      <c r="C20" s="43" t="s">
        <v>47</v>
      </c>
      <c r="D20" s="33" t="s">
        <v>51</v>
      </c>
      <c r="E20" s="34">
        <v>356292</v>
      </c>
      <c r="F20" s="17">
        <v>9901421001</v>
      </c>
      <c r="G20" s="35">
        <v>43787</v>
      </c>
      <c r="H20" s="19" t="s">
        <v>52</v>
      </c>
      <c r="I20" s="110" t="s">
        <v>53</v>
      </c>
      <c r="J20" s="110"/>
      <c r="K20" s="36">
        <v>2276071120315</v>
      </c>
      <c r="L20" s="37">
        <v>37030876</v>
      </c>
      <c r="M20" s="38">
        <v>12000</v>
      </c>
      <c r="N20" s="21">
        <v>375</v>
      </c>
      <c r="O20" s="38">
        <v>250</v>
      </c>
      <c r="P20" s="38">
        <v>0</v>
      </c>
      <c r="Q20" s="22">
        <f t="shared" si="8"/>
        <v>12625</v>
      </c>
      <c r="R20" s="39">
        <f t="shared" si="3"/>
        <v>1856.25</v>
      </c>
      <c r="S20" s="39">
        <f t="shared" si="4"/>
        <v>166.32</v>
      </c>
      <c r="T20" s="39">
        <f t="shared" si="5"/>
        <v>371.25</v>
      </c>
      <c r="U20" s="39">
        <v>0</v>
      </c>
      <c r="V20" s="40">
        <v>319.88</v>
      </c>
      <c r="W20" s="21">
        <f t="shared" si="6"/>
        <v>2713.7</v>
      </c>
      <c r="X20" s="24">
        <f t="shared" si="7"/>
        <v>9911.2999999999993</v>
      </c>
    </row>
    <row r="21" spans="1:24" ht="32.25" customHeight="1" x14ac:dyDescent="0.35">
      <c r="A21" s="13">
        <f t="shared" si="9"/>
        <v>5</v>
      </c>
      <c r="B21" s="31" t="s">
        <v>42</v>
      </c>
      <c r="C21" s="43" t="s">
        <v>54</v>
      </c>
      <c r="D21" s="33" t="s">
        <v>55</v>
      </c>
      <c r="E21" s="34">
        <v>352693</v>
      </c>
      <c r="F21" s="17">
        <v>9901377038</v>
      </c>
      <c r="G21" s="35">
        <v>44362</v>
      </c>
      <c r="H21" s="19" t="s">
        <v>56</v>
      </c>
      <c r="I21" s="105" t="s">
        <v>57</v>
      </c>
      <c r="J21" s="106"/>
      <c r="K21" s="36">
        <v>2761504810101</v>
      </c>
      <c r="L21" s="37">
        <v>47433728</v>
      </c>
      <c r="M21" s="38">
        <v>12000</v>
      </c>
      <c r="N21" s="21">
        <v>0</v>
      </c>
      <c r="O21" s="38">
        <v>250</v>
      </c>
      <c r="P21" s="38">
        <v>0</v>
      </c>
      <c r="Q21" s="22">
        <f t="shared" si="8"/>
        <v>12250</v>
      </c>
      <c r="R21" s="39">
        <f t="shared" si="3"/>
        <v>1800</v>
      </c>
      <c r="S21" s="39">
        <f t="shared" si="4"/>
        <v>161.28</v>
      </c>
      <c r="T21" s="39">
        <f t="shared" si="5"/>
        <v>360</v>
      </c>
      <c r="U21" s="39">
        <v>0</v>
      </c>
      <c r="V21" s="40">
        <v>336.38</v>
      </c>
      <c r="W21" s="21">
        <f t="shared" si="6"/>
        <v>2657.66</v>
      </c>
      <c r="X21" s="24">
        <f t="shared" si="7"/>
        <v>9592.34</v>
      </c>
    </row>
    <row r="22" spans="1:24" ht="33.75" customHeight="1" x14ac:dyDescent="0.35">
      <c r="A22" s="13">
        <f t="shared" si="9"/>
        <v>6</v>
      </c>
      <c r="B22" s="31" t="s">
        <v>42</v>
      </c>
      <c r="C22" s="43" t="s">
        <v>54</v>
      </c>
      <c r="D22" s="33" t="s">
        <v>58</v>
      </c>
      <c r="E22" s="34">
        <v>401225</v>
      </c>
      <c r="F22" s="17">
        <v>990078386</v>
      </c>
      <c r="G22" s="35">
        <v>44362</v>
      </c>
      <c r="H22" s="19" t="s">
        <v>59</v>
      </c>
      <c r="I22" s="105" t="s">
        <v>60</v>
      </c>
      <c r="J22" s="106"/>
      <c r="K22" s="36">
        <v>2346962650608</v>
      </c>
      <c r="L22" s="37">
        <v>30154413</v>
      </c>
      <c r="M22" s="38">
        <v>12000</v>
      </c>
      <c r="N22" s="21">
        <v>375</v>
      </c>
      <c r="O22" s="38">
        <v>250</v>
      </c>
      <c r="P22" s="38">
        <v>0</v>
      </c>
      <c r="Q22" s="22">
        <f t="shared" si="8"/>
        <v>12625</v>
      </c>
      <c r="R22" s="39">
        <f t="shared" si="3"/>
        <v>1856.25</v>
      </c>
      <c r="S22" s="39">
        <f t="shared" si="4"/>
        <v>166.32</v>
      </c>
      <c r="T22" s="39">
        <f t="shared" si="5"/>
        <v>371.25</v>
      </c>
      <c r="U22" s="44">
        <v>4130.57</v>
      </c>
      <c r="V22" s="40">
        <v>355.38</v>
      </c>
      <c r="W22" s="21">
        <f t="shared" si="6"/>
        <v>6879.7699999999995</v>
      </c>
      <c r="X22" s="24">
        <f t="shared" si="7"/>
        <v>5745.2300000000005</v>
      </c>
    </row>
    <row r="23" spans="1:24" ht="35.25" customHeight="1" x14ac:dyDescent="0.35">
      <c r="A23" s="13">
        <f t="shared" si="9"/>
        <v>7</v>
      </c>
      <c r="B23" s="31" t="s">
        <v>42</v>
      </c>
      <c r="C23" s="43" t="s">
        <v>54</v>
      </c>
      <c r="D23" s="33" t="s">
        <v>61</v>
      </c>
      <c r="E23" s="34">
        <v>351673</v>
      </c>
      <c r="F23" s="17">
        <v>9901524550</v>
      </c>
      <c r="G23" s="35">
        <v>44378</v>
      </c>
      <c r="H23" s="19" t="s">
        <v>62</v>
      </c>
      <c r="I23" s="105" t="s">
        <v>63</v>
      </c>
      <c r="J23" s="106"/>
      <c r="K23" s="36">
        <v>2462545720101</v>
      </c>
      <c r="L23" s="37">
        <v>66083095</v>
      </c>
      <c r="M23" s="38">
        <v>12000</v>
      </c>
      <c r="N23" s="21">
        <v>375</v>
      </c>
      <c r="O23" s="38">
        <v>250</v>
      </c>
      <c r="P23" s="38">
        <v>0</v>
      </c>
      <c r="Q23" s="22">
        <f t="shared" si="8"/>
        <v>12625</v>
      </c>
      <c r="R23" s="39">
        <f t="shared" si="3"/>
        <v>1856.25</v>
      </c>
      <c r="S23" s="39">
        <f t="shared" si="4"/>
        <v>166.32</v>
      </c>
      <c r="T23" s="39">
        <f t="shared" si="5"/>
        <v>371.25</v>
      </c>
      <c r="U23" s="39">
        <v>0</v>
      </c>
      <c r="V23" s="40">
        <v>359.88</v>
      </c>
      <c r="W23" s="21">
        <f t="shared" si="6"/>
        <v>2753.7</v>
      </c>
      <c r="X23" s="24">
        <f t="shared" si="7"/>
        <v>9871.2999999999993</v>
      </c>
    </row>
    <row r="24" spans="1:24" ht="33" customHeight="1" x14ac:dyDescent="0.35">
      <c r="A24" s="13">
        <f t="shared" si="9"/>
        <v>8</v>
      </c>
      <c r="B24" s="31" t="s">
        <v>42</v>
      </c>
      <c r="C24" s="43" t="s">
        <v>54</v>
      </c>
      <c r="D24" s="45" t="s">
        <v>64</v>
      </c>
      <c r="E24" s="34">
        <v>351672</v>
      </c>
      <c r="F24" s="17">
        <v>9901532095</v>
      </c>
      <c r="G24" s="35">
        <v>44440</v>
      </c>
      <c r="H24" s="19" t="s">
        <v>65</v>
      </c>
      <c r="I24" s="105" t="s">
        <v>66</v>
      </c>
      <c r="J24" s="106"/>
      <c r="K24" s="36">
        <v>2503603061302</v>
      </c>
      <c r="L24" s="37">
        <v>14002272</v>
      </c>
      <c r="M24" s="38">
        <v>12000</v>
      </c>
      <c r="N24" s="21">
        <v>375</v>
      </c>
      <c r="O24" s="38">
        <v>250</v>
      </c>
      <c r="P24" s="38">
        <v>0</v>
      </c>
      <c r="Q24" s="22">
        <f t="shared" si="8"/>
        <v>12625</v>
      </c>
      <c r="R24" s="39">
        <f t="shared" si="3"/>
        <v>1856.25</v>
      </c>
      <c r="S24" s="39">
        <f t="shared" si="4"/>
        <v>166.32</v>
      </c>
      <c r="T24" s="39">
        <f t="shared" si="5"/>
        <v>371.25</v>
      </c>
      <c r="U24" s="39">
        <v>0</v>
      </c>
      <c r="V24" s="40">
        <v>374.82</v>
      </c>
      <c r="W24" s="21">
        <f t="shared" si="6"/>
        <v>2768.64</v>
      </c>
      <c r="X24" s="24">
        <f t="shared" si="7"/>
        <v>9856.36</v>
      </c>
    </row>
    <row r="25" spans="1:24" ht="30" customHeight="1" x14ac:dyDescent="0.35">
      <c r="A25" s="13">
        <f t="shared" si="9"/>
        <v>9</v>
      </c>
      <c r="B25" s="31" t="s">
        <v>42</v>
      </c>
      <c r="C25" s="32" t="s">
        <v>74</v>
      </c>
      <c r="D25" s="33" t="s">
        <v>75</v>
      </c>
      <c r="E25" s="34">
        <v>351677</v>
      </c>
      <c r="F25" s="34">
        <v>9901273845</v>
      </c>
      <c r="G25" s="46">
        <v>44635</v>
      </c>
      <c r="H25" s="31" t="s">
        <v>76</v>
      </c>
      <c r="I25" s="111" t="s">
        <v>77</v>
      </c>
      <c r="J25" s="111"/>
      <c r="K25" s="36">
        <v>2354643250114</v>
      </c>
      <c r="L25" s="37">
        <v>23234741</v>
      </c>
      <c r="M25" s="21">
        <v>12000</v>
      </c>
      <c r="N25" s="21">
        <v>375</v>
      </c>
      <c r="O25" s="21">
        <v>250</v>
      </c>
      <c r="P25" s="21">
        <v>0</v>
      </c>
      <c r="Q25" s="22">
        <f t="shared" si="8"/>
        <v>12625</v>
      </c>
      <c r="R25" s="23">
        <f t="shared" si="3"/>
        <v>1856.25</v>
      </c>
      <c r="S25" s="23">
        <f t="shared" si="4"/>
        <v>166.32</v>
      </c>
      <c r="T25" s="23">
        <f t="shared" si="5"/>
        <v>371.25</v>
      </c>
      <c r="U25" s="23">
        <v>0</v>
      </c>
      <c r="V25" s="21">
        <v>301.35000000000002</v>
      </c>
      <c r="W25" s="21">
        <f t="shared" si="6"/>
        <v>2695.1699999999996</v>
      </c>
      <c r="X25" s="24">
        <f t="shared" si="7"/>
        <v>9929.83</v>
      </c>
    </row>
    <row r="26" spans="1:24" ht="31.5" customHeight="1" x14ac:dyDescent="0.35">
      <c r="A26" s="13">
        <f t="shared" si="9"/>
        <v>10</v>
      </c>
      <c r="B26" s="31" t="s">
        <v>42</v>
      </c>
      <c r="C26" s="32" t="s">
        <v>70</v>
      </c>
      <c r="D26" s="33" t="s">
        <v>71</v>
      </c>
      <c r="E26" s="34">
        <v>351674</v>
      </c>
      <c r="F26" s="34">
        <v>9901533734</v>
      </c>
      <c r="G26" s="46">
        <v>44470</v>
      </c>
      <c r="H26" s="31" t="s">
        <v>72</v>
      </c>
      <c r="I26" s="111" t="s">
        <v>73</v>
      </c>
      <c r="J26" s="111"/>
      <c r="K26" s="36">
        <v>2598857460101</v>
      </c>
      <c r="L26" s="37">
        <v>53730232</v>
      </c>
      <c r="M26" s="21">
        <v>11300</v>
      </c>
      <c r="N26" s="21">
        <v>375</v>
      </c>
      <c r="O26" s="21">
        <v>250</v>
      </c>
      <c r="P26" s="21">
        <v>0</v>
      </c>
      <c r="Q26" s="22">
        <f t="shared" si="8"/>
        <v>11925</v>
      </c>
      <c r="R26" s="23">
        <f t="shared" si="3"/>
        <v>1751.25</v>
      </c>
      <c r="S26" s="23">
        <f t="shared" si="4"/>
        <v>156.91</v>
      </c>
      <c r="T26" s="23">
        <f t="shared" si="5"/>
        <v>350.25</v>
      </c>
      <c r="U26" s="23">
        <v>0</v>
      </c>
      <c r="V26" s="21">
        <v>367.2</v>
      </c>
      <c r="W26" s="21">
        <f t="shared" si="6"/>
        <v>2625.6099999999997</v>
      </c>
      <c r="X26" s="24">
        <f t="shared" si="7"/>
        <v>9299.39</v>
      </c>
    </row>
    <row r="27" spans="1:24" ht="27" customHeight="1" x14ac:dyDescent="0.35">
      <c r="A27" s="47"/>
      <c r="B27" s="48"/>
      <c r="C27" s="48"/>
      <c r="D27" s="49"/>
      <c r="E27" s="50"/>
      <c r="F27" s="48"/>
      <c r="G27" s="48"/>
      <c r="H27" s="51"/>
      <c r="I27" s="52"/>
      <c r="J27" s="49"/>
      <c r="K27" s="87" t="s">
        <v>78</v>
      </c>
      <c r="L27" s="115"/>
      <c r="M27" s="53">
        <f t="shared" ref="M27:X27" si="10">SUM(M17:M26)</f>
        <v>118800</v>
      </c>
      <c r="N27" s="53">
        <f t="shared" si="10"/>
        <v>3375</v>
      </c>
      <c r="O27" s="53">
        <f t="shared" si="10"/>
        <v>2500</v>
      </c>
      <c r="P27" s="53">
        <f t="shared" si="10"/>
        <v>8000</v>
      </c>
      <c r="Q27" s="53">
        <f t="shared" si="10"/>
        <v>132675</v>
      </c>
      <c r="R27" s="53">
        <f t="shared" si="10"/>
        <v>18326.25</v>
      </c>
      <c r="S27" s="53">
        <f t="shared" si="10"/>
        <v>1642.0299999999997</v>
      </c>
      <c r="T27" s="53">
        <f t="shared" si="10"/>
        <v>3665.25</v>
      </c>
      <c r="U27" s="53">
        <f t="shared" si="10"/>
        <v>4130.57</v>
      </c>
      <c r="V27" s="53">
        <f t="shared" si="10"/>
        <v>3354.03</v>
      </c>
      <c r="W27" s="53">
        <f t="shared" si="10"/>
        <v>31118.129999999997</v>
      </c>
      <c r="X27" s="53">
        <f t="shared" si="10"/>
        <v>101556.87</v>
      </c>
    </row>
    <row r="28" spans="1:24" ht="15.5" x14ac:dyDescent="0.35">
      <c r="A28" s="54"/>
      <c r="B28" s="47"/>
      <c r="C28" s="47"/>
      <c r="D28" s="55"/>
      <c r="E28" s="56"/>
      <c r="F28" s="57"/>
      <c r="G28" s="57"/>
      <c r="H28" s="57"/>
      <c r="I28" s="58"/>
      <c r="J28" s="59"/>
      <c r="K28" s="59"/>
      <c r="L28" s="47"/>
      <c r="M28" s="60"/>
      <c r="N28" s="60"/>
      <c r="O28" s="47"/>
      <c r="P28" s="60"/>
      <c r="Q28" s="47"/>
      <c r="R28" s="47"/>
      <c r="S28" s="47"/>
      <c r="T28" s="60"/>
      <c r="U28" s="60"/>
      <c r="V28" s="47"/>
      <c r="W28" s="47"/>
      <c r="X28" s="48"/>
    </row>
    <row r="29" spans="1:24" ht="15.5" x14ac:dyDescent="0.35">
      <c r="A29" s="61"/>
      <c r="B29" s="47"/>
      <c r="C29" s="47"/>
      <c r="D29" s="55"/>
      <c r="E29" s="56"/>
      <c r="F29" s="57"/>
      <c r="G29" s="57"/>
      <c r="H29" s="57"/>
      <c r="I29" s="59"/>
      <c r="J29" s="4"/>
      <c r="K29" s="59"/>
      <c r="L29" s="47"/>
      <c r="M29" s="87" t="s">
        <v>11</v>
      </c>
      <c r="N29" s="95"/>
      <c r="O29" s="95"/>
      <c r="P29" s="96"/>
      <c r="Q29" s="116" t="s">
        <v>12</v>
      </c>
      <c r="R29" s="87" t="s">
        <v>13</v>
      </c>
      <c r="S29" s="88"/>
      <c r="T29" s="88"/>
      <c r="U29" s="88"/>
      <c r="V29" s="88"/>
      <c r="W29" s="104" t="s">
        <v>14</v>
      </c>
      <c r="X29" s="117" t="s">
        <v>79</v>
      </c>
    </row>
    <row r="30" spans="1:24" ht="30" customHeight="1" x14ac:dyDescent="0.35">
      <c r="A30" s="47"/>
      <c r="B30" s="62"/>
      <c r="C30" s="62"/>
      <c r="D30" s="63"/>
      <c r="E30" s="64"/>
      <c r="F30" s="51"/>
      <c r="G30" s="51"/>
      <c r="H30" s="51"/>
      <c r="I30" s="65"/>
      <c r="J30" s="65"/>
      <c r="K30" s="65"/>
      <c r="L30" s="62"/>
      <c r="M30" s="83" t="s">
        <v>86</v>
      </c>
      <c r="N30" s="83" t="s">
        <v>36</v>
      </c>
      <c r="O30" s="83" t="s">
        <v>37</v>
      </c>
      <c r="P30" s="84" t="s">
        <v>38</v>
      </c>
      <c r="Q30" s="116"/>
      <c r="R30" s="66">
        <v>118</v>
      </c>
      <c r="S30" s="66">
        <v>202</v>
      </c>
      <c r="T30" s="66">
        <v>201</v>
      </c>
      <c r="U30" s="66">
        <v>102</v>
      </c>
      <c r="V30" s="66">
        <v>203</v>
      </c>
      <c r="W30" s="104"/>
      <c r="X30" s="117"/>
    </row>
    <row r="31" spans="1:24" ht="31" x14ac:dyDescent="0.3">
      <c r="A31" s="47"/>
      <c r="B31" s="62"/>
      <c r="C31" s="62"/>
      <c r="D31" s="67"/>
      <c r="E31" s="64"/>
      <c r="F31" s="51"/>
      <c r="G31" s="51"/>
      <c r="H31" s="51"/>
      <c r="I31" s="65"/>
      <c r="J31" s="65"/>
      <c r="K31" s="65"/>
      <c r="L31" s="62"/>
      <c r="M31" s="85" t="s">
        <v>20</v>
      </c>
      <c r="N31" s="85" t="s">
        <v>21</v>
      </c>
      <c r="O31" s="85" t="s">
        <v>88</v>
      </c>
      <c r="P31" s="85" t="s">
        <v>23</v>
      </c>
      <c r="Q31" s="116"/>
      <c r="R31" s="8" t="s">
        <v>24</v>
      </c>
      <c r="S31" s="8" t="s">
        <v>25</v>
      </c>
      <c r="T31" s="8" t="s">
        <v>26</v>
      </c>
      <c r="U31" s="68" t="s">
        <v>40</v>
      </c>
      <c r="V31" s="8" t="s">
        <v>28</v>
      </c>
      <c r="W31" s="104"/>
      <c r="X31" s="117"/>
    </row>
    <row r="32" spans="1:24" ht="28.5" customHeight="1" x14ac:dyDescent="0.3">
      <c r="A32" s="47"/>
      <c r="B32" s="62"/>
      <c r="C32" s="62"/>
      <c r="D32" s="67"/>
      <c r="E32" s="64"/>
      <c r="F32" s="51"/>
      <c r="G32" s="51"/>
      <c r="H32" s="51"/>
      <c r="I32" s="65"/>
      <c r="J32" s="65"/>
      <c r="K32" s="65"/>
      <c r="L32" s="62"/>
      <c r="M32" s="70">
        <f t="shared" ref="M32:X32" si="11">SUM(M10+M27)</f>
        <v>136300</v>
      </c>
      <c r="N32" s="70">
        <f t="shared" si="11"/>
        <v>3375</v>
      </c>
      <c r="O32" s="70">
        <f t="shared" si="11"/>
        <v>2750</v>
      </c>
      <c r="P32" s="70">
        <f t="shared" si="11"/>
        <v>20000</v>
      </c>
      <c r="Q32" s="70">
        <f t="shared" si="11"/>
        <v>162425</v>
      </c>
      <c r="R32" s="70">
        <f t="shared" si="11"/>
        <v>20951.25</v>
      </c>
      <c r="S32" s="70">
        <f t="shared" si="11"/>
        <v>1877.2299999999998</v>
      </c>
      <c r="T32" s="70">
        <f t="shared" si="11"/>
        <v>4190.25</v>
      </c>
      <c r="U32" s="70">
        <f t="shared" si="11"/>
        <v>6130.57</v>
      </c>
      <c r="V32" s="70">
        <f t="shared" si="11"/>
        <v>3885.03</v>
      </c>
      <c r="W32" s="70">
        <f t="shared" si="11"/>
        <v>37034.329999999994</v>
      </c>
      <c r="X32" s="70">
        <f t="shared" si="11"/>
        <v>125390.67</v>
      </c>
    </row>
    <row r="33" spans="1:24" ht="42" hidden="1" customHeight="1" x14ac:dyDescent="0.3">
      <c r="A33" s="47"/>
      <c r="B33" s="62"/>
      <c r="C33" s="62"/>
      <c r="D33" s="67"/>
      <c r="E33" s="64"/>
      <c r="F33" s="51"/>
      <c r="G33" s="51"/>
      <c r="H33" s="51"/>
      <c r="I33" s="65"/>
      <c r="J33" s="65"/>
      <c r="K33" s="65"/>
      <c r="L33" s="62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71"/>
    </row>
    <row r="34" spans="1:24" ht="42" hidden="1" customHeight="1" x14ac:dyDescent="0.3">
      <c r="A34" s="47"/>
      <c r="B34" s="62"/>
      <c r="C34" s="62"/>
      <c r="D34" s="67"/>
      <c r="E34" s="64"/>
      <c r="F34" s="51"/>
      <c r="G34" s="51"/>
      <c r="H34" s="51"/>
      <c r="I34" s="65"/>
      <c r="J34" s="65"/>
      <c r="K34" s="65"/>
      <c r="L34" s="62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71"/>
    </row>
    <row r="35" spans="1:24" ht="33.75" hidden="1" customHeight="1" x14ac:dyDescent="0.3">
      <c r="A35" s="47"/>
      <c r="B35" s="62"/>
      <c r="C35" s="62"/>
      <c r="D35" s="67"/>
      <c r="E35" s="64"/>
      <c r="F35" s="51"/>
      <c r="G35" s="51"/>
      <c r="H35" s="51"/>
      <c r="I35" s="65"/>
      <c r="J35" s="65"/>
      <c r="K35" s="65"/>
      <c r="L35" s="62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1"/>
    </row>
    <row r="36" spans="1:24" ht="15.5" hidden="1" x14ac:dyDescent="0.3">
      <c r="A36" s="47"/>
      <c r="B36" s="62"/>
      <c r="C36" s="62"/>
      <c r="D36" s="67"/>
      <c r="E36" s="64"/>
      <c r="F36" s="51"/>
      <c r="G36" s="51"/>
      <c r="H36" s="51"/>
      <c r="I36" s="65"/>
      <c r="J36" s="65"/>
      <c r="K36" s="65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72"/>
    </row>
    <row r="37" spans="1:24" ht="15.5" hidden="1" x14ac:dyDescent="0.3">
      <c r="A37" s="47"/>
      <c r="B37" s="73" t="s">
        <v>80</v>
      </c>
      <c r="C37" s="118"/>
      <c r="D37" s="118"/>
      <c r="E37" s="64"/>
      <c r="F37" s="74"/>
      <c r="G37" s="74"/>
      <c r="H37" s="74"/>
      <c r="I37" s="75"/>
      <c r="J37" s="76"/>
      <c r="K37" s="75"/>
      <c r="L37" s="62"/>
      <c r="M37" s="62"/>
      <c r="N37" s="62"/>
      <c r="O37" s="62"/>
      <c r="P37" s="62"/>
      <c r="Q37" s="77"/>
      <c r="R37" s="77"/>
      <c r="S37" s="77"/>
      <c r="T37" s="77" t="s">
        <v>81</v>
      </c>
      <c r="U37" s="112"/>
      <c r="V37" s="112"/>
      <c r="W37" s="112"/>
      <c r="X37" s="72"/>
    </row>
    <row r="38" spans="1:24" ht="15.5" hidden="1" x14ac:dyDescent="0.3">
      <c r="A38" s="78"/>
      <c r="B38" s="62"/>
      <c r="C38" s="114" t="s">
        <v>90</v>
      </c>
      <c r="D38" s="114"/>
      <c r="E38" s="79"/>
      <c r="F38" s="74"/>
      <c r="G38" s="74"/>
      <c r="H38" s="74"/>
      <c r="I38" s="75"/>
      <c r="J38" s="80"/>
      <c r="K38" s="86"/>
      <c r="L38" s="86"/>
      <c r="M38" s="86"/>
      <c r="N38" s="62"/>
      <c r="O38" s="62"/>
      <c r="P38" s="62"/>
      <c r="Q38" s="62"/>
      <c r="R38" s="74"/>
      <c r="S38" s="74"/>
      <c r="T38" s="74"/>
      <c r="U38" s="86" t="s">
        <v>33</v>
      </c>
      <c r="V38" s="86"/>
      <c r="W38" s="86"/>
      <c r="X38" s="71"/>
    </row>
    <row r="39" spans="1:24" ht="15.5" hidden="1" x14ac:dyDescent="0.3">
      <c r="A39" s="78"/>
      <c r="B39" s="62"/>
      <c r="C39" s="86" t="s">
        <v>89</v>
      </c>
      <c r="D39" s="86"/>
      <c r="E39" s="79"/>
      <c r="F39" s="74"/>
      <c r="G39" s="74"/>
      <c r="H39" s="74"/>
      <c r="I39" s="75"/>
      <c r="J39" s="80"/>
      <c r="K39" s="86"/>
      <c r="L39" s="86"/>
      <c r="M39" s="86"/>
      <c r="N39" s="62"/>
      <c r="O39" s="62"/>
      <c r="P39" s="62"/>
      <c r="Q39" s="62"/>
      <c r="R39" s="74"/>
      <c r="S39" s="74"/>
      <c r="T39" s="74"/>
      <c r="U39" s="86" t="s">
        <v>82</v>
      </c>
      <c r="V39" s="86"/>
      <c r="W39" s="86"/>
      <c r="X39" s="72"/>
    </row>
    <row r="40" spans="1:24" ht="15.5" hidden="1" x14ac:dyDescent="0.3">
      <c r="A40" s="47"/>
      <c r="B40" s="81"/>
      <c r="C40" s="86" t="s">
        <v>83</v>
      </c>
      <c r="D40" s="86"/>
      <c r="E40" s="79"/>
      <c r="F40" s="74"/>
      <c r="G40" s="74"/>
      <c r="H40" s="74"/>
      <c r="I40" s="75"/>
      <c r="J40" s="75"/>
      <c r="K40" s="86"/>
      <c r="L40" s="86"/>
      <c r="M40" s="86"/>
      <c r="N40" s="62"/>
      <c r="O40" s="62"/>
      <c r="P40" s="62"/>
      <c r="Q40" s="62"/>
      <c r="R40" s="74"/>
      <c r="S40" s="74"/>
      <c r="T40" s="74"/>
      <c r="U40" s="86" t="s">
        <v>84</v>
      </c>
      <c r="V40" s="86"/>
      <c r="W40" s="86"/>
      <c r="X40" s="82" t="s">
        <v>85</v>
      </c>
    </row>
    <row r="41" spans="1:24" ht="15.5" hidden="1" x14ac:dyDescent="0.35">
      <c r="A41" s="3"/>
      <c r="B41" s="3"/>
      <c r="C41" s="3"/>
      <c r="D41" s="3"/>
      <c r="E41" s="3"/>
      <c r="F41" s="3"/>
      <c r="G41" s="3"/>
      <c r="H41" s="3"/>
      <c r="I41" s="4"/>
      <c r="J41" s="4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5"/>
    </row>
    <row r="42" spans="1:24" ht="15.5" hidden="1" x14ac:dyDescent="0.35">
      <c r="A42" s="3"/>
      <c r="B42" s="3"/>
      <c r="C42" s="3"/>
      <c r="D42" s="3"/>
      <c r="E42" s="3"/>
      <c r="F42" s="3"/>
      <c r="G42" s="3"/>
      <c r="H42" s="3"/>
      <c r="I42" s="4"/>
      <c r="J42" s="4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5"/>
    </row>
    <row r="43" spans="1:24" ht="15.5" hidden="1" x14ac:dyDescent="0.35">
      <c r="A43" s="3"/>
      <c r="B43" s="3"/>
      <c r="C43" s="3"/>
      <c r="D43" s="3"/>
      <c r="E43" s="3"/>
      <c r="F43" s="3"/>
      <c r="G43" s="3"/>
      <c r="H43" s="3"/>
      <c r="I43" s="4"/>
      <c r="J43" s="4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5"/>
    </row>
    <row r="44" spans="1:24" ht="15.5" hidden="1" x14ac:dyDescent="0.35">
      <c r="A44" s="3"/>
      <c r="B44" s="3"/>
      <c r="C44" s="3"/>
      <c r="D44" s="3"/>
      <c r="E44" s="3"/>
      <c r="F44" s="3"/>
      <c r="G44" s="3"/>
      <c r="H44" s="3"/>
      <c r="I44" s="4"/>
      <c r="J44" s="4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5"/>
    </row>
  </sheetData>
  <sheetProtection algorithmName="SHA-512" hashValue="JpmecU8Pq3mq986cHdh61uEIxflIYWGfn1ocYooaPN0BiYAhC6D9VhSWPIdt9Fr0ECL8N62SHi5UMrUz3ilIGQ==" saltValue="ai69ctg7hO1GjE0CpGkwMA==" spinCount="100000" sheet="1" objects="1" scenarios="1" selectLockedCells="1" selectUnlockedCells="1"/>
  <mergeCells count="80">
    <mergeCell ref="M29:P29"/>
    <mergeCell ref="U40:W40"/>
    <mergeCell ref="U37:W37"/>
    <mergeCell ref="A3:X3"/>
    <mergeCell ref="A1:X1"/>
    <mergeCell ref="C40:D40"/>
    <mergeCell ref="K40:M40"/>
    <mergeCell ref="C38:D38"/>
    <mergeCell ref="K38:M38"/>
    <mergeCell ref="C39:D39"/>
    <mergeCell ref="K39:M39"/>
    <mergeCell ref="K27:L27"/>
    <mergeCell ref="Q29:Q31"/>
    <mergeCell ref="W29:W31"/>
    <mergeCell ref="X29:X31"/>
    <mergeCell ref="C37:D37"/>
    <mergeCell ref="I22:J22"/>
    <mergeCell ref="I23:J23"/>
    <mergeCell ref="I24:J24"/>
    <mergeCell ref="I25:J25"/>
    <mergeCell ref="I26:J26"/>
    <mergeCell ref="I21:J21"/>
    <mergeCell ref="I18:J18"/>
    <mergeCell ref="I19:J19"/>
    <mergeCell ref="I20:J20"/>
    <mergeCell ref="I17:J17"/>
    <mergeCell ref="X13:X16"/>
    <mergeCell ref="M15:M16"/>
    <mergeCell ref="N15:N16"/>
    <mergeCell ref="P15:P16"/>
    <mergeCell ref="R15:R16"/>
    <mergeCell ref="S15:S16"/>
    <mergeCell ref="T15:T16"/>
    <mergeCell ref="M13:P13"/>
    <mergeCell ref="U15:U16"/>
    <mergeCell ref="V15:V16"/>
    <mergeCell ref="Q13:Q16"/>
    <mergeCell ref="W13:W16"/>
    <mergeCell ref="L5:L8"/>
    <mergeCell ref="G13:G16"/>
    <mergeCell ref="H13:H16"/>
    <mergeCell ref="I13:J16"/>
    <mergeCell ref="K13:K16"/>
    <mergeCell ref="L13:L16"/>
    <mergeCell ref="D13:D16"/>
    <mergeCell ref="E13:E16"/>
    <mergeCell ref="F13:F16"/>
    <mergeCell ref="H5:H8"/>
    <mergeCell ref="I5:J8"/>
    <mergeCell ref="F5:F8"/>
    <mergeCell ref="G5:G8"/>
    <mergeCell ref="I9:J9"/>
    <mergeCell ref="A12:X12"/>
    <mergeCell ref="A13:A16"/>
    <mergeCell ref="B13:B16"/>
    <mergeCell ref="C13:C16"/>
    <mergeCell ref="R13:V13"/>
    <mergeCell ref="W5:W8"/>
    <mergeCell ref="X5:X8"/>
    <mergeCell ref="K5:K8"/>
    <mergeCell ref="M5:P5"/>
    <mergeCell ref="Q5:Q8"/>
    <mergeCell ref="U7:U8"/>
    <mergeCell ref="M7:M8"/>
    <mergeCell ref="N7:N8"/>
    <mergeCell ref="O7:O8"/>
    <mergeCell ref="P7:P8"/>
    <mergeCell ref="R7:R8"/>
    <mergeCell ref="R5:V5"/>
    <mergeCell ref="A5:A8"/>
    <mergeCell ref="B5:B8"/>
    <mergeCell ref="C5:C8"/>
    <mergeCell ref="D5:D8"/>
    <mergeCell ref="E5:E8"/>
    <mergeCell ref="U39:W39"/>
    <mergeCell ref="R29:V29"/>
    <mergeCell ref="S7:S8"/>
    <mergeCell ref="T7:T8"/>
    <mergeCell ref="V7:V8"/>
    <mergeCell ref="U38:W38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2023-04-17T17:30:42Z</cp:lastPrinted>
  <dcterms:created xsi:type="dcterms:W3CDTF">2022-12-08T14:47:40Z</dcterms:created>
  <dcterms:modified xsi:type="dcterms:W3CDTF">2023-06-02T18:36:06Z</dcterms:modified>
</cp:coreProperties>
</file>