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RHH-2023\21. INFORMACION PUBLICA\06) JUNIO-2023\VERSION EDITABLE\"/>
    </mc:Choice>
  </mc:AlternateContent>
  <bookViews>
    <workbookView xWindow="-120" yWindow="-120" windowWidth="29040" windowHeight="1584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1" l="1"/>
  <c r="W25" i="1"/>
  <c r="V25" i="1"/>
  <c r="U25" i="1"/>
  <c r="T25" i="1"/>
  <c r="S25" i="1"/>
  <c r="R25" i="1"/>
  <c r="Q25" i="1"/>
  <c r="P25" i="1"/>
  <c r="O25" i="1"/>
  <c r="N25" i="1"/>
  <c r="M25" i="1"/>
  <c r="M20" i="1"/>
  <c r="T19" i="1"/>
  <c r="T18" i="1"/>
  <c r="T17" i="1"/>
  <c r="T16" i="1"/>
  <c r="T15" i="1"/>
  <c r="T14" i="1"/>
  <c r="T13" i="1"/>
  <c r="T12" i="1"/>
  <c r="T11" i="1"/>
  <c r="S19" i="1"/>
  <c r="S18" i="1"/>
  <c r="S17" i="1"/>
  <c r="S16" i="1"/>
  <c r="S15" i="1"/>
  <c r="S14" i="1"/>
  <c r="S13" i="1"/>
  <c r="S12" i="1"/>
  <c r="S11" i="1"/>
  <c r="R19" i="1"/>
  <c r="R18" i="1"/>
  <c r="R17" i="1"/>
  <c r="R16" i="1"/>
  <c r="R15" i="1"/>
  <c r="R14" i="1"/>
  <c r="R13" i="1"/>
  <c r="R12" i="1"/>
  <c r="R11" i="1"/>
  <c r="Q19" i="1"/>
  <c r="Q18" i="1"/>
  <c r="Q17" i="1"/>
  <c r="Q16" i="1"/>
  <c r="Q15" i="1"/>
  <c r="Q14" i="1"/>
  <c r="Q13" i="1"/>
  <c r="Q12" i="1"/>
  <c r="Q11" i="1"/>
  <c r="A12" i="1"/>
  <c r="P20" i="1"/>
  <c r="N20" i="1"/>
  <c r="O20" i="1"/>
  <c r="V20" i="1"/>
  <c r="U20" i="1"/>
  <c r="T20" i="1"/>
  <c r="S20" i="1"/>
  <c r="R20" i="1"/>
  <c r="W19" i="1"/>
  <c r="W18" i="1"/>
  <c r="W17" i="1"/>
  <c r="W16" i="1"/>
  <c r="W15" i="1"/>
  <c r="W14" i="1"/>
  <c r="W13" i="1"/>
  <c r="W12" i="1"/>
  <c r="W11" i="1"/>
  <c r="W20" i="1"/>
  <c r="X19" i="1"/>
  <c r="X18" i="1"/>
  <c r="X11" i="1"/>
  <c r="X15" i="1"/>
  <c r="X16" i="1"/>
  <c r="Q20" i="1"/>
  <c r="X12" i="1"/>
  <c r="X17" i="1"/>
  <c r="X14" i="1"/>
  <c r="X13" i="1"/>
  <c r="X20" i="1"/>
</calcChain>
</file>

<file path=xl/sharedStrings.xml><?xml version="1.0" encoding="utf-8"?>
<sst xmlns="http://schemas.openxmlformats.org/spreadsheetml/2006/main" count="106" uniqueCount="78">
  <si>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</si>
  <si>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</si>
  <si>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</si>
  <si>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</si>
  <si>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</si>
  <si>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</si>
  <si>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</si>
  <si>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Contrato</t>
  </si>
  <si>
    <t>NOMBRE</t>
  </si>
  <si>
    <t>DPI</t>
  </si>
  <si>
    <t>NIT</t>
  </si>
  <si>
    <t>Devengado Mensual</t>
  </si>
  <si>
    <t>TOTAL DEVENGADO MENSUAL</t>
  </si>
  <si>
    <t>Deducciones</t>
  </si>
  <si>
    <t>Total 
Deducciones</t>
  </si>
  <si>
    <t>Líquido</t>
  </si>
  <si>
    <t>Sueldo
Mensual</t>
  </si>
  <si>
    <t>Bono 
Profesional</t>
  </si>
  <si>
    <t>Gastos de
Represent.</t>
  </si>
  <si>
    <t>Montepío</t>
  </si>
  <si>
    <t>Fianza</t>
  </si>
  <si>
    <t>IGSS</t>
  </si>
  <si>
    <t>ISR</t>
  </si>
  <si>
    <t>PROMEDIO POR 12 MESES</t>
  </si>
  <si>
    <t>RENGLÓN 022 PERSONAL POR CONTRATO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</si>
  <si>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</si>
  <si>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</si>
  <si>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</si>
  <si>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</si>
  <si>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</si>
  <si>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</si>
  <si>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</si>
  <si>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Director Ejecutivo III</t>
  </si>
  <si>
    <t>Jefe Ordenamiento Territorial</t>
  </si>
  <si>
    <t>03-2020-022-AMSA</t>
  </si>
  <si>
    <t>Brayan Onasis Estevez Ruiz</t>
  </si>
  <si>
    <t>Director Ejecutivo ll</t>
  </si>
  <si>
    <t>Jefe de Evaluacion y Seguimiento</t>
  </si>
  <si>
    <t>01-2020-022-AMSA</t>
  </si>
  <si>
    <t>Harold Alexander Cruz Juarez</t>
  </si>
  <si>
    <t xml:space="preserve">Jefe de Forestal </t>
  </si>
  <si>
    <t>10-2019-022-AMSA</t>
  </si>
  <si>
    <t xml:space="preserve">Rosa Maria López Vides </t>
  </si>
  <si>
    <t>Director Ejecutivo II</t>
  </si>
  <si>
    <t>Jefe de Recolección y Tratamiento de Desechos Líquidos y Sólidos</t>
  </si>
  <si>
    <t>03-2021-022-AMSA</t>
  </si>
  <si>
    <t xml:space="preserve">Joel Abraham Chanchavac Juarez </t>
  </si>
  <si>
    <t xml:space="preserve">Jefa de Asesoría Jurídica </t>
  </si>
  <si>
    <t>02-2021-022-AMSA</t>
  </si>
  <si>
    <t xml:space="preserve">Veronica Elizabeth Esquivel Enriquez </t>
  </si>
  <si>
    <t xml:space="preserve">Jefe de Control,  Calidad Ambiental y Manejo de Lagos </t>
  </si>
  <si>
    <t>05-2021-022-AMSA</t>
  </si>
  <si>
    <t xml:space="preserve">Jose Diego Morales Ortega </t>
  </si>
  <si>
    <t>Subdirector Ejecutivo II</t>
  </si>
  <si>
    <t>Subdirector Ejecutivo</t>
  </si>
  <si>
    <t xml:space="preserve">Raul Enrique Orozco Velasquez </t>
  </si>
  <si>
    <t>Subdirector Ejecutivo III</t>
  </si>
  <si>
    <t xml:space="preserve">Jefe de Educación Ambiental </t>
  </si>
  <si>
    <t>09-2021-022-AMSA</t>
  </si>
  <si>
    <t>Angela Exceli Gil Marroquín</t>
  </si>
  <si>
    <t>Direcotr Ejecutivo II</t>
  </si>
  <si>
    <t xml:space="preserve">Jefe de Ejecución de Proyectos </t>
  </si>
  <si>
    <t>01-2022-022-AMSA</t>
  </si>
  <si>
    <t xml:space="preserve">Lourdes del Carmen Ponciano Ardon </t>
  </si>
  <si>
    <t>Total 011 y 022</t>
  </si>
  <si>
    <t>Liquido</t>
  </si>
  <si>
    <t>Elaboró:</t>
  </si>
  <si>
    <t>Vo.Bo.</t>
  </si>
  <si>
    <t>AMSA</t>
  </si>
  <si>
    <t xml:space="preserve">AMSA </t>
  </si>
  <si>
    <t>1/1</t>
  </si>
  <si>
    <t>Renglón                    022</t>
  </si>
  <si>
    <t>Bono 66-2000</t>
  </si>
  <si>
    <t xml:space="preserve">Encargado de Nómina </t>
  </si>
  <si>
    <t>Juan Carlos Pérez Avilez</t>
  </si>
  <si>
    <t>AUTORIDAD PARA EL MANEJO SUSTENTABLE DE LA CUENCA Y DEL LAGO DE AMATITLÁN
NÓMINA DE SUELDOS CORRESPONDIENTES AL MES DE JUNIO  DE 2023</t>
  </si>
  <si>
    <t>Raúl Enrique Orozco Velásquez</t>
  </si>
  <si>
    <t xml:space="preserve">Subdirector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</si>
</sst>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3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6AF3B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2" borderId="0" xfId="3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4" fontId="8" fillId="0" borderId="2" xfId="1" applyFont="1" applyFill="1" applyBorder="1" applyAlignment="1">
      <alignment vertical="center"/>
    </xf>
    <xf numFmtId="44" fontId="8" fillId="5" borderId="2" xfId="1" applyFont="1" applyFill="1" applyBorder="1" applyAlignment="1">
      <alignment vertical="center"/>
    </xf>
    <xf numFmtId="44" fontId="8" fillId="0" borderId="2" xfId="0" applyNumberFormat="1" applyFont="1" applyBorder="1" applyAlignment="1">
      <alignment horizontal="right" vertical="center"/>
    </xf>
    <xf numFmtId="44" fontId="5" fillId="5" borderId="2" xfId="1" applyFont="1" applyFill="1" applyBorder="1" applyAlignment="1">
      <alignment vertical="center"/>
    </xf>
    <xf numFmtId="0" fontId="5" fillId="2" borderId="0" xfId="3" applyFont="1" applyFill="1" applyAlignment="1">
      <alignment horizontal="center" vertical="center" wrapText="1"/>
    </xf>
    <xf numFmtId="0" fontId="9" fillId="0" borderId="0" xfId="0" applyFont="1"/>
    <xf numFmtId="0" fontId="5" fillId="2" borderId="0" xfId="3" applyFont="1" applyFill="1" applyAlignment="1">
      <alignment vertical="center" wrapText="1"/>
    </xf>
    <xf numFmtId="44" fontId="5" fillId="2" borderId="0" xfId="1" applyFont="1" applyFill="1" applyBorder="1" applyAlignment="1">
      <alignment vertical="center"/>
    </xf>
    <xf numFmtId="44" fontId="5" fillId="2" borderId="0" xfId="0" applyNumberFormat="1" applyFont="1" applyFill="1" applyAlignment="1">
      <alignment horizontal="right" vertical="center"/>
    </xf>
    <xf numFmtId="49" fontId="8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14" fontId="8" fillId="0" borderId="2" xfId="2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4" fontId="8" fillId="0" borderId="2" xfId="5" applyFont="1" applyFill="1" applyBorder="1" applyAlignment="1">
      <alignment vertical="center"/>
    </xf>
    <xf numFmtId="44" fontId="8" fillId="0" borderId="7" xfId="0" applyNumberFormat="1" applyFont="1" applyBorder="1" applyAlignment="1">
      <alignment horizontal="right" vertical="center"/>
    </xf>
    <xf numFmtId="44" fontId="8" fillId="0" borderId="7" xfId="5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4" fontId="8" fillId="0" borderId="3" xfId="4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right" vertical="center"/>
    </xf>
    <xf numFmtId="14" fontId="8" fillId="0" borderId="2" xfId="4" applyNumberFormat="1" applyFont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0" applyFont="1" applyAlignment="1">
      <alignment wrapText="1"/>
    </xf>
    <xf numFmtId="44" fontId="5" fillId="3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8" fillId="2" borderId="0" xfId="2" applyFont="1" applyFill="1" applyAlignment="1">
      <alignment vertical="center" wrapText="1"/>
    </xf>
    <xf numFmtId="44" fontId="8" fillId="2" borderId="0" xfId="2" applyNumberFormat="1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44" fontId="8" fillId="0" borderId="0" xfId="2" applyNumberFormat="1" applyFont="1" applyAlignment="1">
      <alignment vertical="center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right" vertical="center" wrapText="1"/>
    </xf>
    <xf numFmtId="0" fontId="5" fillId="0" borderId="0" xfId="3" applyFont="1" applyAlignment="1">
      <alignment horizontal="right" vertical="center"/>
    </xf>
    <xf numFmtId="0" fontId="5" fillId="2" borderId="0" xfId="3" applyFont="1" applyFill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9" fontId="5" fillId="0" borderId="0" xfId="3" applyNumberFormat="1" applyFont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6" fillId="3" borderId="4" xfId="0" applyFont="1" applyFill="1" applyBorder="1"/>
    <xf numFmtId="0" fontId="6" fillId="3" borderId="5" xfId="0" applyFont="1" applyFill="1" applyBorder="1"/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9" xfId="3" applyFont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49" fontId="5" fillId="0" borderId="8" xfId="3" applyNumberFormat="1" applyFont="1" applyBorder="1" applyAlignment="1">
      <alignment horizontal="center" vertical="center"/>
    </xf>
  </cellXfs>
  <cellStyles count="6">
    <cellStyle name="Moneda 2" xfId="1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2379623</xdr:colOff>
      <xdr:row>3</xdr:row>
      <xdr:rowOff>67782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7575" cy="937403"/>
        </a:xfrm>
        <a:prstGeom prst="rect">
          <a:avLst/>
        </a:prstGeom>
      </xdr:spPr>
    </xdr:pic>
    <xdr:clientData/>
  </xdr:twoCellAnchor>
  <xdr:twoCellAnchor editAs="oneCell">
    <xdr:from>
      <xdr:col>23</xdr:col>
      <xdr:colOff>152399</xdr:colOff>
      <xdr:row>0</xdr:row>
      <xdr:rowOff>0</xdr:rowOff>
    </xdr:from>
    <xdr:to>
      <xdr:col>23</xdr:col>
      <xdr:colOff>1095374</xdr:colOff>
      <xdr:row>3</xdr:row>
      <xdr:rowOff>94351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4" y="0"/>
          <a:ext cx="942975" cy="96397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70" zoomScaleNormal="70" workbookViewId="0">
      <selection activeCell="N45" sqref="N45"/>
    </sheetView>
  </sheetViews>
  <sheetFormatPr baseColWidth="10" defaultRowHeight="14" x14ac:dyDescent="0.3"/>
  <cols>
    <col min="1" max="1" width="4.58203125" customWidth="1"/>
    <col min="2" max="2" width="9.08203125" customWidth="1"/>
    <col min="3" max="3" width="8.203125E-2" customWidth="1"/>
    <col min="4" max="4" width="36.5" customWidth="1"/>
    <col min="5" max="5" width="12.25" hidden="1" customWidth="1"/>
    <col min="6" max="6" width="11.58203125" hidden="1" customWidth="1"/>
    <col min="7" max="7" width="12.25" hidden="1" customWidth="1"/>
    <col min="8" max="8" width="9.83203125" hidden="1" customWidth="1"/>
    <col min="9" max="9" width="11" style="1"/>
    <col min="10" max="10" width="17.33203125" style="1" customWidth="1"/>
    <col min="11" max="11" width="11.83203125" hidden="1" customWidth="1"/>
    <col min="12" max="12" width="9.5" hidden="1" customWidth="1"/>
    <col min="13" max="13" width="16.33203125" customWidth="1"/>
    <col min="14" max="14" width="12.83203125" customWidth="1"/>
    <col min="15" max="15" width="13.33203125" customWidth="1"/>
    <col min="16" max="16" width="13" customWidth="1"/>
    <col min="17" max="17" width="15.75" customWidth="1"/>
    <col min="18" max="18" width="14.08203125" customWidth="1"/>
    <col min="19" max="19" width="11.83203125" customWidth="1"/>
    <col min="20" max="20" width="12.33203125" customWidth="1"/>
    <col min="21" max="21" width="13.25" customWidth="1"/>
    <col min="22" max="22" width="12.5" customWidth="1"/>
    <col min="23" max="23" width="14.5" customWidth="1"/>
    <col min="24" max="24" width="14.75" style="2" customWidth="1"/>
  </cols>
  <sheetData>
    <row r="1" spans="1:24" ht="38.25" customHeight="1" x14ac:dyDescent="0.3">
      <c r="A1" s="104" t="s">
        <v>75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</row>
    <row r="2" spans="1:24" ht="15.5" x14ac:dyDescent="0.35">
      <c r="A2" s="3"/>
      <c r="B2" s="3"/>
      <c r="C2" s="3"/>
      <c r="D2" s="3"/>
      <c r="E2" s="3"/>
      <c r="F2" s="3"/>
      <c r="G2" s="3"/>
      <c r="H2" s="3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"/>
    </row>
    <row r="3" spans="1:24" ht="15.5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</row>
    <row r="4" spans="1:24" ht="15.5" x14ac:dyDescent="0.35">
      <c r="A4" s="3"/>
      <c r="B4" s="3"/>
      <c r="C4" s="3"/>
      <c r="D4" s="3"/>
      <c r="E4" s="3"/>
      <c r="F4" s="3"/>
      <c r="G4" s="3"/>
      <c r="H4" s="3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</row>
    <row r="5" spans="1:24" ht="15.5" x14ac:dyDescent="0.35">
      <c r="A5" s="6"/>
      <c r="B5" s="6"/>
      <c r="C5" s="6"/>
      <c r="D5" s="18"/>
      <c r="E5" s="19"/>
      <c r="F5" s="6"/>
      <c r="G5" s="6"/>
      <c r="H5" s="6"/>
      <c r="I5" s="20"/>
      <c r="J5" s="18"/>
      <c r="K5" s="18"/>
      <c r="L5" s="6"/>
      <c r="M5" s="21"/>
      <c r="N5" s="21"/>
      <c r="O5" s="21"/>
      <c r="P5" s="21"/>
      <c r="Q5" s="21"/>
      <c r="R5" s="22"/>
      <c r="S5" s="22"/>
      <c r="T5" s="22"/>
      <c r="U5" s="22"/>
      <c r="V5" s="21"/>
      <c r="W5" s="21"/>
      <c r="X5" s="21"/>
    </row>
    <row r="6" spans="1:24" ht="15.5" x14ac:dyDescent="0.3">
      <c r="A6" s="83" t="s">
        <v>24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spans="1:24" ht="15.75" customHeight="1" x14ac:dyDescent="0.35">
      <c r="A7" s="80" t="s">
        <v>0</v>
      </c>
      <c r="B7" s="84" t="s">
        <v>1</v>
      </c>
      <c r="C7" s="80" t="s">
        <v>2</v>
      </c>
      <c r="D7" s="80" t="s">
        <v>3</v>
      </c>
      <c r="E7" s="80" t="s">
        <v>4</v>
      </c>
      <c r="F7" s="80" t="s">
        <v>5</v>
      </c>
      <c r="G7" s="80" t="s">
        <v>6</v>
      </c>
      <c r="H7" s="80" t="s">
        <v>7</v>
      </c>
      <c r="I7" s="89" t="s">
        <v>8</v>
      </c>
      <c r="J7" s="89"/>
      <c r="K7" s="80" t="s">
        <v>9</v>
      </c>
      <c r="L7" s="80" t="s">
        <v>10</v>
      </c>
      <c r="M7" s="78" t="s">
        <v>11</v>
      </c>
      <c r="N7" s="96"/>
      <c r="O7" s="96"/>
      <c r="P7" s="97"/>
      <c r="Q7" s="93" t="s">
        <v>12</v>
      </c>
      <c r="R7" s="87" t="s">
        <v>13</v>
      </c>
      <c r="S7" s="88"/>
      <c r="T7" s="88"/>
      <c r="U7" s="88"/>
      <c r="V7" s="88"/>
      <c r="W7" s="80" t="s">
        <v>14</v>
      </c>
      <c r="X7" s="93" t="s">
        <v>15</v>
      </c>
    </row>
    <row r="8" spans="1:24" s="1" customFormat="1" ht="31" x14ac:dyDescent="0.3">
      <c r="A8" s="81"/>
      <c r="B8" s="85"/>
      <c r="C8" s="81"/>
      <c r="D8" s="81"/>
      <c r="E8" s="81"/>
      <c r="F8" s="81"/>
      <c r="G8" s="81"/>
      <c r="H8" s="81"/>
      <c r="I8" s="89"/>
      <c r="J8" s="89"/>
      <c r="K8" s="81"/>
      <c r="L8" s="81"/>
      <c r="M8" s="8" t="s">
        <v>71</v>
      </c>
      <c r="N8" s="8" t="s">
        <v>25</v>
      </c>
      <c r="O8" s="8" t="s">
        <v>26</v>
      </c>
      <c r="P8" s="9" t="s">
        <v>27</v>
      </c>
      <c r="Q8" s="94"/>
      <c r="R8" s="8">
        <v>118</v>
      </c>
      <c r="S8" s="8">
        <v>202</v>
      </c>
      <c r="T8" s="8">
        <v>201</v>
      </c>
      <c r="U8" s="9">
        <v>102</v>
      </c>
      <c r="V8" s="9">
        <v>203</v>
      </c>
      <c r="W8" s="81"/>
      <c r="X8" s="94"/>
    </row>
    <row r="9" spans="1:24" ht="15.5" x14ac:dyDescent="0.3">
      <c r="A9" s="81"/>
      <c r="B9" s="85"/>
      <c r="C9" s="81"/>
      <c r="D9" s="81"/>
      <c r="E9" s="81"/>
      <c r="F9" s="81"/>
      <c r="G9" s="81"/>
      <c r="H9" s="81"/>
      <c r="I9" s="89"/>
      <c r="J9" s="89"/>
      <c r="K9" s="81"/>
      <c r="L9" s="81"/>
      <c r="M9" s="80" t="s">
        <v>16</v>
      </c>
      <c r="N9" s="80" t="s">
        <v>17</v>
      </c>
      <c r="O9" s="7" t="s">
        <v>28</v>
      </c>
      <c r="P9" s="80" t="s">
        <v>18</v>
      </c>
      <c r="Q9" s="94"/>
      <c r="R9" s="80" t="s">
        <v>19</v>
      </c>
      <c r="S9" s="80" t="s">
        <v>20</v>
      </c>
      <c r="T9" s="80" t="s">
        <v>21</v>
      </c>
      <c r="U9" s="98" t="s">
        <v>29</v>
      </c>
      <c r="V9" s="80" t="s">
        <v>22</v>
      </c>
      <c r="W9" s="81"/>
      <c r="X9" s="94"/>
    </row>
    <row r="10" spans="1:24" ht="15.5" x14ac:dyDescent="0.3">
      <c r="A10" s="82"/>
      <c r="B10" s="86"/>
      <c r="C10" s="82"/>
      <c r="D10" s="82"/>
      <c r="E10" s="82"/>
      <c r="F10" s="82"/>
      <c r="G10" s="82"/>
      <c r="H10" s="82"/>
      <c r="I10" s="89"/>
      <c r="J10" s="89"/>
      <c r="K10" s="82"/>
      <c r="L10" s="82"/>
      <c r="M10" s="82"/>
      <c r="N10" s="82"/>
      <c r="O10" s="10" t="s">
        <v>30</v>
      </c>
      <c r="P10" s="82"/>
      <c r="Q10" s="95"/>
      <c r="R10" s="82" t="s">
        <v>23</v>
      </c>
      <c r="S10" s="82">
        <v>26</v>
      </c>
      <c r="T10" s="82"/>
      <c r="U10" s="99"/>
      <c r="V10" s="82"/>
      <c r="W10" s="82"/>
      <c r="X10" s="95"/>
    </row>
    <row r="11" spans="1:24" ht="30.75" customHeight="1" x14ac:dyDescent="0.35">
      <c r="A11" s="11">
        <v>1</v>
      </c>
      <c r="B11" s="23" t="s">
        <v>31</v>
      </c>
      <c r="C11" s="24" t="s">
        <v>53</v>
      </c>
      <c r="D11" s="25" t="s">
        <v>54</v>
      </c>
      <c r="E11" s="26">
        <v>308378</v>
      </c>
      <c r="F11" s="12">
        <v>9901393118</v>
      </c>
      <c r="G11" s="27">
        <v>44218</v>
      </c>
      <c r="H11" s="13" t="s">
        <v>41</v>
      </c>
      <c r="I11" s="92" t="s">
        <v>55</v>
      </c>
      <c r="J11" s="92"/>
      <c r="K11" s="28">
        <v>1574014801202</v>
      </c>
      <c r="L11" s="29">
        <v>22403132</v>
      </c>
      <c r="M11" s="30">
        <v>10000</v>
      </c>
      <c r="N11" s="30">
        <v>375</v>
      </c>
      <c r="O11" s="30">
        <v>250</v>
      </c>
      <c r="P11" s="30">
        <v>8000</v>
      </c>
      <c r="Q11" s="15">
        <f>ROUND(SUM(M11:P11),2)</f>
        <v>18625</v>
      </c>
      <c r="R11" s="31">
        <f t="shared" ref="R11:R19" si="0">ROUND(SUM(M11:N11)*15%,2)</f>
        <v>1556.25</v>
      </c>
      <c r="S11" s="31">
        <f t="shared" ref="S11:S19" si="1">ROUND(SUM(M11+N11)*1.344%,2)</f>
        <v>139.44</v>
      </c>
      <c r="T11" s="31">
        <f t="shared" ref="T11:T19" si="2">ROUND(SUM(M11+N11)*3%,2)</f>
        <v>311.25</v>
      </c>
      <c r="U11" s="31">
        <v>0</v>
      </c>
      <c r="V11" s="32">
        <v>237.88</v>
      </c>
      <c r="W11" s="14">
        <f t="shared" ref="W11:W19" si="3">SUM(R11:V11)</f>
        <v>2244.8200000000002</v>
      </c>
      <c r="X11" s="17">
        <f t="shared" ref="X11:X19" si="4">(Q11-W11)</f>
        <v>16380.18</v>
      </c>
    </row>
    <row r="12" spans="1:24" ht="33.75" customHeight="1" x14ac:dyDescent="0.35">
      <c r="A12" s="11">
        <f>(A11+1)</f>
        <v>2</v>
      </c>
      <c r="B12" s="23" t="s">
        <v>31</v>
      </c>
      <c r="C12" s="24" t="s">
        <v>32</v>
      </c>
      <c r="D12" s="25" t="s">
        <v>33</v>
      </c>
      <c r="E12" s="33">
        <v>351670</v>
      </c>
      <c r="F12" s="26">
        <v>9901161507</v>
      </c>
      <c r="G12" s="34">
        <v>43850</v>
      </c>
      <c r="H12" s="23" t="s">
        <v>34</v>
      </c>
      <c r="I12" s="90" t="s">
        <v>35</v>
      </c>
      <c r="J12" s="91"/>
      <c r="K12" s="28">
        <v>2438300840101</v>
      </c>
      <c r="L12" s="29">
        <v>7778244</v>
      </c>
      <c r="M12" s="14">
        <v>13500</v>
      </c>
      <c r="N12" s="14">
        <v>375</v>
      </c>
      <c r="O12" s="14">
        <v>250</v>
      </c>
      <c r="P12" s="14">
        <v>0</v>
      </c>
      <c r="Q12" s="15">
        <f t="shared" ref="Q12:Q19" si="5">ROUND(SUM(M12:P12),2)</f>
        <v>14125</v>
      </c>
      <c r="R12" s="16">
        <f t="shared" si="0"/>
        <v>2081.25</v>
      </c>
      <c r="S12" s="16">
        <f t="shared" si="1"/>
        <v>186.48</v>
      </c>
      <c r="T12" s="16">
        <f t="shared" si="2"/>
        <v>416.25</v>
      </c>
      <c r="U12" s="16">
        <v>0</v>
      </c>
      <c r="V12" s="14">
        <v>381.38</v>
      </c>
      <c r="W12" s="14">
        <f t="shared" si="3"/>
        <v>3065.36</v>
      </c>
      <c r="X12" s="17">
        <f t="shared" si="4"/>
        <v>11059.64</v>
      </c>
    </row>
    <row r="13" spans="1:24" ht="33.75" customHeight="1" x14ac:dyDescent="0.35">
      <c r="A13" s="11">
        <v>3</v>
      </c>
      <c r="B13" s="23" t="s">
        <v>31</v>
      </c>
      <c r="C13" s="24" t="s">
        <v>36</v>
      </c>
      <c r="D13" s="25" t="s">
        <v>37</v>
      </c>
      <c r="E13" s="26">
        <v>351678</v>
      </c>
      <c r="F13" s="26">
        <v>990054468</v>
      </c>
      <c r="G13" s="34">
        <v>43850</v>
      </c>
      <c r="H13" s="23" t="s">
        <v>38</v>
      </c>
      <c r="I13" s="90" t="s">
        <v>39</v>
      </c>
      <c r="J13" s="91"/>
      <c r="K13" s="28">
        <v>2515436250114</v>
      </c>
      <c r="L13" s="29">
        <v>6034489</v>
      </c>
      <c r="M13" s="14">
        <v>12000</v>
      </c>
      <c r="N13" s="14">
        <v>375</v>
      </c>
      <c r="O13" s="14">
        <v>250</v>
      </c>
      <c r="P13" s="14">
        <v>0</v>
      </c>
      <c r="Q13" s="15">
        <f t="shared" si="5"/>
        <v>12625</v>
      </c>
      <c r="R13" s="16">
        <f t="shared" si="0"/>
        <v>1856.25</v>
      </c>
      <c r="S13" s="16">
        <f t="shared" si="1"/>
        <v>166.32</v>
      </c>
      <c r="T13" s="16">
        <f t="shared" si="2"/>
        <v>371.25</v>
      </c>
      <c r="U13" s="16">
        <v>0</v>
      </c>
      <c r="V13" s="14">
        <v>319.88</v>
      </c>
      <c r="W13" s="14">
        <f t="shared" si="3"/>
        <v>2713.7</v>
      </c>
      <c r="X13" s="17">
        <f t="shared" si="4"/>
        <v>9911.2999999999993</v>
      </c>
    </row>
    <row r="14" spans="1:24" ht="33" customHeight="1" x14ac:dyDescent="0.35">
      <c r="A14" s="11">
        <v>4</v>
      </c>
      <c r="B14" s="23" t="s">
        <v>31</v>
      </c>
      <c r="C14" s="35" t="s">
        <v>36</v>
      </c>
      <c r="D14" s="25" t="s">
        <v>40</v>
      </c>
      <c r="E14" s="26">
        <v>356292</v>
      </c>
      <c r="F14" s="12">
        <v>9901421001</v>
      </c>
      <c r="G14" s="27">
        <v>43787</v>
      </c>
      <c r="H14" s="13" t="s">
        <v>41</v>
      </c>
      <c r="I14" s="92" t="s">
        <v>42</v>
      </c>
      <c r="J14" s="92"/>
      <c r="K14" s="28">
        <v>2276071120315</v>
      </c>
      <c r="L14" s="29">
        <v>37030876</v>
      </c>
      <c r="M14" s="30">
        <v>12000</v>
      </c>
      <c r="N14" s="14">
        <v>375</v>
      </c>
      <c r="O14" s="30">
        <v>250</v>
      </c>
      <c r="P14" s="30">
        <v>0</v>
      </c>
      <c r="Q14" s="15">
        <f t="shared" si="5"/>
        <v>12625</v>
      </c>
      <c r="R14" s="31">
        <f t="shared" si="0"/>
        <v>1856.25</v>
      </c>
      <c r="S14" s="31">
        <f t="shared" si="1"/>
        <v>166.32</v>
      </c>
      <c r="T14" s="31">
        <f t="shared" si="2"/>
        <v>371.25</v>
      </c>
      <c r="U14" s="31">
        <v>0</v>
      </c>
      <c r="V14" s="32">
        <v>319.88</v>
      </c>
      <c r="W14" s="14">
        <f t="shared" si="3"/>
        <v>2713.7</v>
      </c>
      <c r="X14" s="17">
        <f t="shared" si="4"/>
        <v>9911.2999999999993</v>
      </c>
    </row>
    <row r="15" spans="1:24" ht="32.25" customHeight="1" x14ac:dyDescent="0.35">
      <c r="A15" s="11">
        <v>5</v>
      </c>
      <c r="B15" s="23" t="s">
        <v>31</v>
      </c>
      <c r="C15" s="35" t="s">
        <v>43</v>
      </c>
      <c r="D15" s="25" t="s">
        <v>44</v>
      </c>
      <c r="E15" s="26">
        <v>352693</v>
      </c>
      <c r="F15" s="12">
        <v>9901377038</v>
      </c>
      <c r="G15" s="27">
        <v>44362</v>
      </c>
      <c r="H15" s="13" t="s">
        <v>45</v>
      </c>
      <c r="I15" s="100" t="s">
        <v>46</v>
      </c>
      <c r="J15" s="101"/>
      <c r="K15" s="28">
        <v>2761504810101</v>
      </c>
      <c r="L15" s="29">
        <v>47433728</v>
      </c>
      <c r="M15" s="30">
        <v>12000</v>
      </c>
      <c r="N15" s="14">
        <v>0</v>
      </c>
      <c r="O15" s="30">
        <v>250</v>
      </c>
      <c r="P15" s="30">
        <v>0</v>
      </c>
      <c r="Q15" s="15">
        <f t="shared" si="5"/>
        <v>12250</v>
      </c>
      <c r="R15" s="31">
        <f t="shared" si="0"/>
        <v>1800</v>
      </c>
      <c r="S15" s="31">
        <f t="shared" si="1"/>
        <v>161.28</v>
      </c>
      <c r="T15" s="31">
        <f t="shared" si="2"/>
        <v>360</v>
      </c>
      <c r="U15" s="31">
        <v>0</v>
      </c>
      <c r="V15" s="32">
        <v>336.38</v>
      </c>
      <c r="W15" s="14">
        <f t="shared" si="3"/>
        <v>2657.66</v>
      </c>
      <c r="X15" s="17">
        <f t="shared" si="4"/>
        <v>9592.34</v>
      </c>
    </row>
    <row r="16" spans="1:24" ht="33.75" customHeight="1" x14ac:dyDescent="0.35">
      <c r="A16" s="11">
        <v>6</v>
      </c>
      <c r="B16" s="23" t="s">
        <v>31</v>
      </c>
      <c r="C16" s="35" t="s">
        <v>43</v>
      </c>
      <c r="D16" s="25" t="s">
        <v>47</v>
      </c>
      <c r="E16" s="26">
        <v>401225</v>
      </c>
      <c r="F16" s="12">
        <v>990078386</v>
      </c>
      <c r="G16" s="27">
        <v>44362</v>
      </c>
      <c r="H16" s="13" t="s">
        <v>48</v>
      </c>
      <c r="I16" s="100" t="s">
        <v>49</v>
      </c>
      <c r="J16" s="101"/>
      <c r="K16" s="28">
        <v>2346962650608</v>
      </c>
      <c r="L16" s="29">
        <v>30154413</v>
      </c>
      <c r="M16" s="30">
        <v>12000</v>
      </c>
      <c r="N16" s="14">
        <v>375</v>
      </c>
      <c r="O16" s="30">
        <v>250</v>
      </c>
      <c r="P16" s="30">
        <v>0</v>
      </c>
      <c r="Q16" s="15">
        <f t="shared" si="5"/>
        <v>12625</v>
      </c>
      <c r="R16" s="31">
        <f t="shared" si="0"/>
        <v>1856.25</v>
      </c>
      <c r="S16" s="31">
        <f t="shared" si="1"/>
        <v>166.32</v>
      </c>
      <c r="T16" s="31">
        <f t="shared" si="2"/>
        <v>371.25</v>
      </c>
      <c r="U16" s="36">
        <v>3286.07</v>
      </c>
      <c r="V16" s="32">
        <v>355.38</v>
      </c>
      <c r="W16" s="14">
        <f t="shared" si="3"/>
        <v>6035.2699999999995</v>
      </c>
      <c r="X16" s="17">
        <f t="shared" si="4"/>
        <v>6589.7300000000005</v>
      </c>
    </row>
    <row r="17" spans="1:24" ht="35.25" customHeight="1" x14ac:dyDescent="0.35">
      <c r="A17" s="11">
        <v>7</v>
      </c>
      <c r="B17" s="23" t="s">
        <v>31</v>
      </c>
      <c r="C17" s="35" t="s">
        <v>43</v>
      </c>
      <c r="D17" s="25" t="s">
        <v>50</v>
      </c>
      <c r="E17" s="26">
        <v>351673</v>
      </c>
      <c r="F17" s="12">
        <v>9901524550</v>
      </c>
      <c r="G17" s="27">
        <v>44378</v>
      </c>
      <c r="H17" s="13" t="s">
        <v>51</v>
      </c>
      <c r="I17" s="100" t="s">
        <v>52</v>
      </c>
      <c r="J17" s="101"/>
      <c r="K17" s="28">
        <v>2462545720101</v>
      </c>
      <c r="L17" s="29">
        <v>66083095</v>
      </c>
      <c r="M17" s="30">
        <v>12000</v>
      </c>
      <c r="N17" s="14">
        <v>375</v>
      </c>
      <c r="O17" s="30">
        <v>250</v>
      </c>
      <c r="P17" s="30">
        <v>0</v>
      </c>
      <c r="Q17" s="15">
        <f t="shared" si="5"/>
        <v>12625</v>
      </c>
      <c r="R17" s="31">
        <f t="shared" si="0"/>
        <v>1856.25</v>
      </c>
      <c r="S17" s="31">
        <f t="shared" si="1"/>
        <v>166.32</v>
      </c>
      <c r="T17" s="31">
        <f t="shared" si="2"/>
        <v>371.25</v>
      </c>
      <c r="U17" s="31">
        <v>0</v>
      </c>
      <c r="V17" s="32">
        <v>359.88</v>
      </c>
      <c r="W17" s="14">
        <f t="shared" si="3"/>
        <v>2753.7</v>
      </c>
      <c r="X17" s="17">
        <f t="shared" si="4"/>
        <v>9871.2999999999993</v>
      </c>
    </row>
    <row r="18" spans="1:24" ht="30" customHeight="1" x14ac:dyDescent="0.35">
      <c r="A18" s="11">
        <v>8</v>
      </c>
      <c r="B18" s="23" t="s">
        <v>31</v>
      </c>
      <c r="C18" s="24" t="s">
        <v>60</v>
      </c>
      <c r="D18" s="25" t="s">
        <v>61</v>
      </c>
      <c r="E18" s="26">
        <v>351677</v>
      </c>
      <c r="F18" s="26">
        <v>9901273845</v>
      </c>
      <c r="G18" s="37">
        <v>44635</v>
      </c>
      <c r="H18" s="23" t="s">
        <v>62</v>
      </c>
      <c r="I18" s="102" t="s">
        <v>63</v>
      </c>
      <c r="J18" s="102"/>
      <c r="K18" s="28">
        <v>2354643250114</v>
      </c>
      <c r="L18" s="29">
        <v>23234741</v>
      </c>
      <c r="M18" s="14">
        <v>12000</v>
      </c>
      <c r="N18" s="14">
        <v>375</v>
      </c>
      <c r="O18" s="14">
        <v>250</v>
      </c>
      <c r="P18" s="14">
        <v>0</v>
      </c>
      <c r="Q18" s="15">
        <f t="shared" si="5"/>
        <v>12625</v>
      </c>
      <c r="R18" s="16">
        <f t="shared" si="0"/>
        <v>1856.25</v>
      </c>
      <c r="S18" s="16">
        <f t="shared" si="1"/>
        <v>166.32</v>
      </c>
      <c r="T18" s="16">
        <f t="shared" si="2"/>
        <v>371.25</v>
      </c>
      <c r="U18" s="16">
        <v>0</v>
      </c>
      <c r="V18" s="14">
        <v>301.35000000000002</v>
      </c>
      <c r="W18" s="14">
        <f t="shared" si="3"/>
        <v>2695.1699999999996</v>
      </c>
      <c r="X18" s="17">
        <f t="shared" si="4"/>
        <v>9929.83</v>
      </c>
    </row>
    <row r="19" spans="1:24" ht="31.5" customHeight="1" x14ac:dyDescent="0.35">
      <c r="A19" s="11">
        <v>9</v>
      </c>
      <c r="B19" s="23" t="s">
        <v>31</v>
      </c>
      <c r="C19" s="24" t="s">
        <v>56</v>
      </c>
      <c r="D19" s="25" t="s">
        <v>57</v>
      </c>
      <c r="E19" s="26">
        <v>351674</v>
      </c>
      <c r="F19" s="26">
        <v>9901533734</v>
      </c>
      <c r="G19" s="37">
        <v>44470</v>
      </c>
      <c r="H19" s="23" t="s">
        <v>58</v>
      </c>
      <c r="I19" s="102" t="s">
        <v>59</v>
      </c>
      <c r="J19" s="102"/>
      <c r="K19" s="28">
        <v>2598857460101</v>
      </c>
      <c r="L19" s="29">
        <v>53730232</v>
      </c>
      <c r="M19" s="14">
        <v>11300</v>
      </c>
      <c r="N19" s="14">
        <v>375</v>
      </c>
      <c r="O19" s="14">
        <v>250</v>
      </c>
      <c r="P19" s="14">
        <v>0</v>
      </c>
      <c r="Q19" s="15">
        <f t="shared" si="5"/>
        <v>11925</v>
      </c>
      <c r="R19" s="16">
        <f t="shared" si="0"/>
        <v>1751.25</v>
      </c>
      <c r="S19" s="16">
        <f t="shared" si="1"/>
        <v>156.91</v>
      </c>
      <c r="T19" s="16">
        <f t="shared" si="2"/>
        <v>350.25</v>
      </c>
      <c r="U19" s="16">
        <v>0</v>
      </c>
      <c r="V19" s="14">
        <v>367.2</v>
      </c>
      <c r="W19" s="14">
        <f t="shared" si="3"/>
        <v>2625.6099999999997</v>
      </c>
      <c r="X19" s="17">
        <f t="shared" si="4"/>
        <v>9299.39</v>
      </c>
    </row>
    <row r="20" spans="1:24" ht="27" customHeight="1" x14ac:dyDescent="0.35">
      <c r="A20" s="38"/>
      <c r="B20" s="39"/>
      <c r="C20" s="39"/>
      <c r="D20" s="40"/>
      <c r="E20" s="41"/>
      <c r="F20" s="39"/>
      <c r="G20" s="39"/>
      <c r="H20" s="42"/>
      <c r="I20" s="43"/>
      <c r="J20" s="40"/>
      <c r="K20" s="78" t="s">
        <v>64</v>
      </c>
      <c r="L20" s="106"/>
      <c r="M20" s="44">
        <f t="shared" ref="M20:X20" si="6">SUM(M11:M19)</f>
        <v>106800</v>
      </c>
      <c r="N20" s="44">
        <f t="shared" si="6"/>
        <v>3000</v>
      </c>
      <c r="O20" s="44">
        <f t="shared" si="6"/>
        <v>2250</v>
      </c>
      <c r="P20" s="44">
        <f t="shared" si="6"/>
        <v>8000</v>
      </c>
      <c r="Q20" s="44">
        <f t="shared" si="6"/>
        <v>120050</v>
      </c>
      <c r="R20" s="44">
        <f t="shared" si="6"/>
        <v>16470</v>
      </c>
      <c r="S20" s="44">
        <f t="shared" si="6"/>
        <v>1475.7099999999998</v>
      </c>
      <c r="T20" s="44">
        <f t="shared" si="6"/>
        <v>3294</v>
      </c>
      <c r="U20" s="44">
        <f t="shared" si="6"/>
        <v>3286.07</v>
      </c>
      <c r="V20" s="44">
        <f t="shared" si="6"/>
        <v>2979.21</v>
      </c>
      <c r="W20" s="44">
        <f t="shared" si="6"/>
        <v>27504.989999999998</v>
      </c>
      <c r="X20" s="44">
        <f t="shared" si="6"/>
        <v>92545.01</v>
      </c>
    </row>
    <row r="21" spans="1:24" ht="15.5" x14ac:dyDescent="0.35">
      <c r="A21" s="45"/>
      <c r="B21" s="38"/>
      <c r="C21" s="38"/>
      <c r="D21" s="46"/>
      <c r="E21" s="47"/>
      <c r="F21" s="48"/>
      <c r="G21" s="48"/>
      <c r="H21" s="48"/>
      <c r="I21" s="49"/>
      <c r="J21" s="50"/>
      <c r="K21" s="50"/>
      <c r="L21" s="38"/>
      <c r="M21" s="51"/>
      <c r="N21" s="51"/>
      <c r="O21" s="38"/>
      <c r="P21" s="51"/>
      <c r="Q21" s="38"/>
      <c r="R21" s="38"/>
      <c r="S21" s="38"/>
      <c r="T21" s="51"/>
      <c r="U21" s="51"/>
      <c r="V21" s="38"/>
      <c r="W21" s="38"/>
      <c r="X21" s="39"/>
    </row>
    <row r="22" spans="1:24" ht="15.5" x14ac:dyDescent="0.35">
      <c r="A22" s="52"/>
      <c r="B22" s="38"/>
      <c r="C22" s="38"/>
      <c r="D22" s="46"/>
      <c r="E22" s="47"/>
      <c r="F22" s="48"/>
      <c r="G22" s="48"/>
      <c r="H22" s="48"/>
      <c r="I22" s="50"/>
      <c r="J22" s="4"/>
      <c r="K22" s="50"/>
      <c r="L22" s="38"/>
      <c r="M22" s="78" t="s">
        <v>11</v>
      </c>
      <c r="N22" s="96"/>
      <c r="O22" s="96"/>
      <c r="P22" s="97"/>
      <c r="Q22" s="107" t="s">
        <v>12</v>
      </c>
      <c r="R22" s="78" t="s">
        <v>13</v>
      </c>
      <c r="S22" s="79"/>
      <c r="T22" s="79"/>
      <c r="U22" s="79"/>
      <c r="V22" s="79"/>
      <c r="W22" s="89" t="s">
        <v>14</v>
      </c>
      <c r="X22" s="108" t="s">
        <v>65</v>
      </c>
    </row>
    <row r="23" spans="1:24" ht="30" customHeight="1" x14ac:dyDescent="0.35">
      <c r="A23" s="38"/>
      <c r="B23" s="53"/>
      <c r="C23" s="53"/>
      <c r="D23" s="54"/>
      <c r="E23" s="55"/>
      <c r="F23" s="42"/>
      <c r="G23" s="42"/>
      <c r="H23" s="42"/>
      <c r="I23" s="56"/>
      <c r="J23" s="56"/>
      <c r="K23" s="56"/>
      <c r="L23" s="53"/>
      <c r="M23" s="74" t="s">
        <v>71</v>
      </c>
      <c r="N23" s="74" t="s">
        <v>25</v>
      </c>
      <c r="O23" s="74" t="s">
        <v>26</v>
      </c>
      <c r="P23" s="75" t="s">
        <v>27</v>
      </c>
      <c r="Q23" s="107"/>
      <c r="R23" s="57">
        <v>118</v>
      </c>
      <c r="S23" s="57">
        <v>202</v>
      </c>
      <c r="T23" s="57">
        <v>201</v>
      </c>
      <c r="U23" s="57">
        <v>102</v>
      </c>
      <c r="V23" s="57">
        <v>203</v>
      </c>
      <c r="W23" s="89"/>
      <c r="X23" s="108"/>
    </row>
    <row r="24" spans="1:24" ht="31" x14ac:dyDescent="0.3">
      <c r="A24" s="38"/>
      <c r="B24" s="53"/>
      <c r="C24" s="53"/>
      <c r="D24" s="58"/>
      <c r="E24" s="55"/>
      <c r="F24" s="42"/>
      <c r="G24" s="42"/>
      <c r="H24" s="42"/>
      <c r="I24" s="56"/>
      <c r="J24" s="56"/>
      <c r="K24" s="56"/>
      <c r="L24" s="53"/>
      <c r="M24" s="76" t="s">
        <v>16</v>
      </c>
      <c r="N24" s="76" t="s">
        <v>17</v>
      </c>
      <c r="O24" s="76" t="s">
        <v>72</v>
      </c>
      <c r="P24" s="76" t="s">
        <v>18</v>
      </c>
      <c r="Q24" s="107"/>
      <c r="R24" s="8" t="s">
        <v>19</v>
      </c>
      <c r="S24" s="8" t="s">
        <v>20</v>
      </c>
      <c r="T24" s="8" t="s">
        <v>21</v>
      </c>
      <c r="U24" s="59" t="s">
        <v>29</v>
      </c>
      <c r="V24" s="8" t="s">
        <v>22</v>
      </c>
      <c r="W24" s="89"/>
      <c r="X24" s="108"/>
    </row>
    <row r="25" spans="1:24" ht="28.5" customHeight="1" x14ac:dyDescent="0.3">
      <c r="A25" s="38"/>
      <c r="B25" s="53"/>
      <c r="C25" s="53"/>
      <c r="D25" s="58"/>
      <c r="E25" s="55"/>
      <c r="F25" s="42"/>
      <c r="G25" s="42"/>
      <c r="H25" s="42"/>
      <c r="I25" s="56"/>
      <c r="J25" s="56"/>
      <c r="K25" s="56"/>
      <c r="L25" s="53"/>
      <c r="M25" s="61">
        <f t="shared" ref="M25:X25" si="7">M20</f>
        <v>106800</v>
      </c>
      <c r="N25" s="61">
        <f t="shared" si="7"/>
        <v>3000</v>
      </c>
      <c r="O25" s="61">
        <f t="shared" si="7"/>
        <v>2250</v>
      </c>
      <c r="P25" s="61">
        <f t="shared" si="7"/>
        <v>8000</v>
      </c>
      <c r="Q25" s="61">
        <f t="shared" si="7"/>
        <v>120050</v>
      </c>
      <c r="R25" s="61">
        <f t="shared" si="7"/>
        <v>16470</v>
      </c>
      <c r="S25" s="61">
        <f t="shared" si="7"/>
        <v>1475.7099999999998</v>
      </c>
      <c r="T25" s="61">
        <f t="shared" si="7"/>
        <v>3294</v>
      </c>
      <c r="U25" s="61">
        <f t="shared" si="7"/>
        <v>3286.07</v>
      </c>
      <c r="V25" s="61">
        <f t="shared" si="7"/>
        <v>2979.21</v>
      </c>
      <c r="W25" s="61">
        <f t="shared" si="7"/>
        <v>27504.989999999998</v>
      </c>
      <c r="X25" s="61">
        <f t="shared" si="7"/>
        <v>92545.01</v>
      </c>
    </row>
    <row r="26" spans="1:24" ht="42" customHeight="1" x14ac:dyDescent="0.3">
      <c r="A26" s="38"/>
      <c r="B26" s="53"/>
      <c r="C26" s="53"/>
      <c r="D26" s="58"/>
      <c r="E26" s="55"/>
      <c r="F26" s="42"/>
      <c r="G26" s="42"/>
      <c r="H26" s="42"/>
      <c r="I26" s="56"/>
      <c r="J26" s="56"/>
      <c r="K26" s="56"/>
      <c r="L26" s="53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2"/>
    </row>
    <row r="27" spans="1:24" ht="42" hidden="1" customHeight="1" x14ac:dyDescent="0.3">
      <c r="A27" s="38"/>
      <c r="B27" s="53"/>
      <c r="C27" s="53"/>
      <c r="D27" s="58"/>
      <c r="E27" s="55"/>
      <c r="F27" s="42"/>
      <c r="G27" s="42"/>
      <c r="H27" s="42"/>
      <c r="I27" s="56"/>
      <c r="J27" s="56"/>
      <c r="K27" s="56"/>
      <c r="L27" s="53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2"/>
    </row>
    <row r="28" spans="1:24" ht="33.75" hidden="1" customHeight="1" x14ac:dyDescent="0.3">
      <c r="A28" s="38"/>
      <c r="B28" s="53"/>
      <c r="C28" s="53"/>
      <c r="D28" s="58"/>
      <c r="E28" s="55"/>
      <c r="F28" s="42"/>
      <c r="G28" s="42"/>
      <c r="H28" s="42"/>
      <c r="I28" s="56"/>
      <c r="J28" s="56"/>
      <c r="K28" s="56"/>
      <c r="L28" s="53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2"/>
    </row>
    <row r="29" spans="1:24" ht="15.5" hidden="1" x14ac:dyDescent="0.3">
      <c r="A29" s="38"/>
      <c r="B29" s="53"/>
      <c r="C29" s="53"/>
      <c r="D29" s="58"/>
      <c r="E29" s="55"/>
      <c r="F29" s="42"/>
      <c r="G29" s="42"/>
      <c r="H29" s="42"/>
      <c r="I29" s="56"/>
      <c r="J29" s="56"/>
      <c r="K29" s="56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63"/>
    </row>
    <row r="30" spans="1:24" ht="15.5" hidden="1" x14ac:dyDescent="0.3">
      <c r="A30" s="38"/>
      <c r="B30" s="64" t="s">
        <v>66</v>
      </c>
      <c r="C30" s="109"/>
      <c r="D30" s="109"/>
      <c r="E30" s="55"/>
      <c r="F30" s="65"/>
      <c r="G30" s="65"/>
      <c r="H30" s="65"/>
      <c r="I30" s="66"/>
      <c r="J30" s="67"/>
      <c r="K30" s="66"/>
      <c r="L30" s="53"/>
      <c r="M30" s="53"/>
      <c r="N30" s="53"/>
      <c r="O30" s="53"/>
      <c r="P30" s="53"/>
      <c r="Q30" s="68"/>
      <c r="R30" s="68"/>
      <c r="S30" s="68"/>
      <c r="T30" s="68" t="s">
        <v>67</v>
      </c>
      <c r="U30" s="103"/>
      <c r="V30" s="103"/>
      <c r="W30" s="103"/>
      <c r="X30" s="63"/>
    </row>
    <row r="31" spans="1:24" ht="15.5" hidden="1" x14ac:dyDescent="0.3">
      <c r="A31" s="69"/>
      <c r="B31" s="53"/>
      <c r="C31" s="105" t="s">
        <v>74</v>
      </c>
      <c r="D31" s="105"/>
      <c r="E31" s="70"/>
      <c r="F31" s="65"/>
      <c r="G31" s="65"/>
      <c r="H31" s="65"/>
      <c r="I31" s="66"/>
      <c r="J31" s="71"/>
      <c r="K31" s="77"/>
      <c r="L31" s="77"/>
      <c r="M31" s="77"/>
      <c r="N31" s="53"/>
      <c r="O31" s="53"/>
      <c r="P31" s="53"/>
      <c r="Q31" s="53"/>
      <c r="R31" s="65"/>
      <c r="S31" s="65"/>
      <c r="T31" s="65"/>
      <c r="U31" s="77" t="s">
        <v>76</v>
      </c>
      <c r="V31" s="77"/>
      <c r="W31" s="77"/>
      <c r="X31" s="62"/>
    </row>
    <row r="32" spans="1:24" ht="15.5" hidden="1" x14ac:dyDescent="0.3">
      <c r="A32" s="69"/>
      <c r="B32" s="53"/>
      <c r="C32" s="77" t="s">
        <v>73</v>
      </c>
      <c r="D32" s="77"/>
      <c r="E32" s="70"/>
      <c r="F32" s="65"/>
      <c r="G32" s="65"/>
      <c r="H32" s="65"/>
      <c r="I32" s="66"/>
      <c r="J32" s="71"/>
      <c r="K32" s="77"/>
      <c r="L32" s="77"/>
      <c r="M32" s="77"/>
      <c r="N32" s="53"/>
      <c r="O32" s="53"/>
      <c r="P32" s="53"/>
      <c r="Q32" s="53"/>
      <c r="R32" s="65"/>
      <c r="S32" s="65"/>
      <c r="T32" s="65"/>
      <c r="U32" s="77" t="s">
        <v>77</v>
      </c>
      <c r="V32" s="77"/>
      <c r="W32" s="77"/>
      <c r="X32" s="63"/>
    </row>
    <row r="33" spans="1:24" ht="15.5" hidden="1" x14ac:dyDescent="0.3">
      <c r="A33" s="38"/>
      <c r="B33" s="72"/>
      <c r="C33" s="77" t="s">
        <v>68</v>
      </c>
      <c r="D33" s="77"/>
      <c r="E33" s="70"/>
      <c r="F33" s="65"/>
      <c r="G33" s="65"/>
      <c r="H33" s="65"/>
      <c r="I33" s="66"/>
      <c r="J33" s="66"/>
      <c r="K33" s="77"/>
      <c r="L33" s="77"/>
      <c r="M33" s="77"/>
      <c r="N33" s="53"/>
      <c r="O33" s="53"/>
      <c r="P33" s="53"/>
      <c r="Q33" s="53"/>
      <c r="R33" s="65"/>
      <c r="S33" s="65"/>
      <c r="T33" s="65"/>
      <c r="U33" s="77" t="s">
        <v>69</v>
      </c>
      <c r="V33" s="77"/>
      <c r="W33" s="77"/>
      <c r="X33" s="73" t="s">
        <v>70</v>
      </c>
    </row>
    <row r="34" spans="1:24" ht="15.5" hidden="1" x14ac:dyDescent="0.35">
      <c r="A34" s="3"/>
      <c r="B34" s="3"/>
      <c r="C34" s="3"/>
      <c r="D34" s="3"/>
      <c r="E34" s="3"/>
      <c r="F34" s="3"/>
      <c r="G34" s="3"/>
      <c r="H34" s="3"/>
      <c r="I34" s="4"/>
      <c r="J34" s="4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5"/>
    </row>
    <row r="35" spans="1:24" ht="15.5" hidden="1" x14ac:dyDescent="0.35">
      <c r="A35" s="3"/>
      <c r="B35" s="3"/>
      <c r="C35" s="3"/>
      <c r="D35" s="3"/>
      <c r="E35" s="3"/>
      <c r="F35" s="3"/>
      <c r="G35" s="3"/>
      <c r="H35" s="3"/>
      <c r="I35" s="4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5"/>
    </row>
    <row r="36" spans="1:24" ht="15.5" hidden="1" x14ac:dyDescent="0.35">
      <c r="A36" s="3"/>
      <c r="B36" s="3"/>
      <c r="C36" s="3"/>
      <c r="D36" s="3"/>
      <c r="E36" s="3"/>
      <c r="F36" s="3"/>
      <c r="G36" s="3"/>
      <c r="H36" s="3"/>
      <c r="I36" s="4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5"/>
    </row>
    <row r="37" spans="1:24" ht="15.5" hidden="1" x14ac:dyDescent="0.35">
      <c r="A37" s="3"/>
      <c r="B37" s="3"/>
      <c r="C37" s="3"/>
      <c r="D37" s="3"/>
      <c r="E37" s="3"/>
      <c r="F37" s="3"/>
      <c r="G37" s="3"/>
      <c r="H37" s="3"/>
      <c r="I37" s="4"/>
      <c r="J37" s="4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5"/>
    </row>
  </sheetData>
  <sheetProtection algorithmName="SHA-512" hashValue="4DJ6Ha3/iltbR1GTG1MiLP6hCR+xKjYeXRy+u5DTS0Ae7TMIH5V+FPyrOEzQQ3Gx/xXZp5/JouwP+hwZ9yehzA==" saltValue="9dBvW/Xc356Y9RlwiRuWmQ==" spinCount="100000" sheet="1" objects="1" scenarios="1" selectLockedCells="1" selectUnlockedCells="1"/>
  <mergeCells count="53">
    <mergeCell ref="M22:P22"/>
    <mergeCell ref="U33:W33"/>
    <mergeCell ref="U30:W30"/>
    <mergeCell ref="A3:X3"/>
    <mergeCell ref="A1:X1"/>
    <mergeCell ref="C33:D33"/>
    <mergeCell ref="K33:M33"/>
    <mergeCell ref="C31:D31"/>
    <mergeCell ref="K31:M31"/>
    <mergeCell ref="C32:D32"/>
    <mergeCell ref="K32:M32"/>
    <mergeCell ref="K20:L20"/>
    <mergeCell ref="Q22:Q24"/>
    <mergeCell ref="W22:W24"/>
    <mergeCell ref="X22:X24"/>
    <mergeCell ref="C30:D30"/>
    <mergeCell ref="I16:J16"/>
    <mergeCell ref="I17:J17"/>
    <mergeCell ref="I18:J18"/>
    <mergeCell ref="I19:J19"/>
    <mergeCell ref="I15:J15"/>
    <mergeCell ref="A6:X6"/>
    <mergeCell ref="A7:A10"/>
    <mergeCell ref="B7:B10"/>
    <mergeCell ref="C7:C10"/>
    <mergeCell ref="R7:V7"/>
    <mergeCell ref="G7:G10"/>
    <mergeCell ref="H7:H10"/>
    <mergeCell ref="I7:J10"/>
    <mergeCell ref="K7:K10"/>
    <mergeCell ref="L7:L10"/>
    <mergeCell ref="X7:X10"/>
    <mergeCell ref="M9:M10"/>
    <mergeCell ref="N9:N10"/>
    <mergeCell ref="P9:P10"/>
    <mergeCell ref="R9:R10"/>
    <mergeCell ref="S9:S10"/>
    <mergeCell ref="U32:W32"/>
    <mergeCell ref="R22:V22"/>
    <mergeCell ref="U31:W31"/>
    <mergeCell ref="D7:D10"/>
    <mergeCell ref="E7:E10"/>
    <mergeCell ref="F7:F10"/>
    <mergeCell ref="I12:J12"/>
    <mergeCell ref="I13:J13"/>
    <mergeCell ref="I14:J14"/>
    <mergeCell ref="I11:J11"/>
    <mergeCell ref="T9:T10"/>
    <mergeCell ref="M7:P7"/>
    <mergeCell ref="U9:U10"/>
    <mergeCell ref="V9:V10"/>
    <mergeCell ref="Q7:Q10"/>
    <mergeCell ref="W7:W10"/>
  </mergeCells>
  <pageMargins left="0.25" right="0.25" top="0.75" bottom="0.75" header="0.3" footer="0.3"/>
  <pageSetup scale="51" orientation="landscape" r:id="rId1"/>
  <headerFooter>
    <oddFooter>Página &amp;P&amp;R011 022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2023-06-16T18:01:44Z</cp:lastPrinted>
  <dcterms:created xsi:type="dcterms:W3CDTF">2022-12-08T14:47:40Z</dcterms:created>
  <dcterms:modified xsi:type="dcterms:W3CDTF">2023-07-04T15:23:11Z</dcterms:modified>
</cp:coreProperties>
</file>