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kbarrios\Desktop\Información Pública nóminas\FEBRERO 2024\"/>
    </mc:Choice>
  </mc:AlternateContent>
  <xr:revisionPtr revIDLastSave="0" documentId="13_ncr:1_{40FCAC1F-0F4D-42AC-BDBA-F6CBDE0E1DE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1" i="1" l="1"/>
  <c r="S21" i="1"/>
  <c r="T21" i="1"/>
  <c r="W21" i="1"/>
  <c r="Q21" i="1"/>
  <c r="X21" i="1"/>
  <c r="Q18" i="1"/>
  <c r="W18" i="1"/>
  <c r="X18" i="1"/>
  <c r="Q19" i="1"/>
  <c r="R19" i="1"/>
  <c r="S19" i="1"/>
  <c r="T19" i="1"/>
  <c r="W19" i="1"/>
  <c r="X19" i="1"/>
  <c r="Q20" i="1"/>
  <c r="R20" i="1"/>
  <c r="S20" i="1"/>
  <c r="T20" i="1"/>
  <c r="W20" i="1"/>
  <c r="X20" i="1"/>
  <c r="Q22" i="1"/>
  <c r="R22" i="1"/>
  <c r="S22" i="1"/>
  <c r="T22" i="1"/>
  <c r="W22" i="1"/>
  <c r="X22" i="1"/>
  <c r="Q23" i="1"/>
  <c r="R23" i="1"/>
  <c r="S23" i="1"/>
  <c r="T23" i="1"/>
  <c r="W23" i="1"/>
  <c r="X23" i="1"/>
  <c r="Q24" i="1"/>
  <c r="R24" i="1"/>
  <c r="S24" i="1"/>
  <c r="T24" i="1"/>
  <c r="W24" i="1"/>
  <c r="X24" i="1"/>
  <c r="X25" i="1"/>
  <c r="M9" i="1"/>
  <c r="O9" i="1"/>
  <c r="P9" i="1"/>
  <c r="Q9" i="1"/>
  <c r="W9" i="1"/>
  <c r="X9" i="1"/>
  <c r="X10" i="1"/>
  <c r="X30" i="1"/>
  <c r="W25" i="1"/>
  <c r="W10" i="1"/>
  <c r="W30" i="1"/>
  <c r="V25" i="1"/>
  <c r="V10" i="1"/>
  <c r="V30" i="1"/>
  <c r="U25" i="1"/>
  <c r="U30" i="1"/>
  <c r="T25" i="1"/>
  <c r="T10" i="1"/>
  <c r="T30" i="1"/>
  <c r="S25" i="1"/>
  <c r="S10" i="1"/>
  <c r="S30" i="1"/>
  <c r="R25" i="1"/>
  <c r="R10" i="1"/>
  <c r="R30" i="1"/>
  <c r="Q25" i="1"/>
  <c r="Q10" i="1"/>
  <c r="Q30" i="1"/>
  <c r="P10" i="1"/>
  <c r="P30" i="1"/>
  <c r="O25" i="1"/>
  <c r="O10" i="1"/>
  <c r="O30" i="1"/>
  <c r="N25" i="1"/>
  <c r="N30" i="1"/>
  <c r="M25" i="1"/>
  <c r="M10" i="1"/>
  <c r="M30" i="1"/>
  <c r="U10" i="1"/>
  <c r="N10" i="1"/>
  <c r="P25" i="1"/>
</calcChain>
</file>

<file path=xl/sharedStrings.xml><?xml version="1.0" encoding="utf-8"?>
<sst xmlns="http://schemas.openxmlformats.org/spreadsheetml/2006/main" count="121" uniqueCount="73">
  <si>
    <t>No.</t>
  </si>
  <si>
    <t>Renglón</t>
  </si>
  <si>
    <t>Puesto Nominal</t>
  </si>
  <si>
    <t>Puesto Funcional</t>
  </si>
  <si>
    <t>Código
Puesto</t>
  </si>
  <si>
    <t>CÓDIGO DE
EMPLEADO</t>
  </si>
  <si>
    <t>fecha de ingreso</t>
  </si>
  <si>
    <t>Contrato</t>
  </si>
  <si>
    <t>NOMBRE</t>
  </si>
  <si>
    <t>DPI</t>
  </si>
  <si>
    <t>NIT</t>
  </si>
  <si>
    <t>Devengado Mensual</t>
  </si>
  <si>
    <t>TOTAL DEVENGADO MENSUAL</t>
  </si>
  <si>
    <t>Deducciones</t>
  </si>
  <si>
    <t>Total 
Deducciones</t>
  </si>
  <si>
    <t>Líquido</t>
  </si>
  <si>
    <t>Sueldo
Mensual</t>
  </si>
  <si>
    <t>Bono 
Profesional</t>
  </si>
  <si>
    <t>Gastos de
Represent.</t>
  </si>
  <si>
    <t>Montepío</t>
  </si>
  <si>
    <t>Fianza</t>
  </si>
  <si>
    <t>IGSS</t>
  </si>
  <si>
    <t>ISR</t>
  </si>
  <si>
    <t>PROMEDIO POR 12 MESES</t>
  </si>
  <si>
    <t>RENGLÓN 022 PERSONAL POR CONTRATO</t>
  </si>
  <si>
    <t>Renglón        026</t>
  </si>
  <si>
    <t>Renglón      027</t>
  </si>
  <si>
    <t>Renglón            063</t>
  </si>
  <si>
    <t>Bono</t>
  </si>
  <si>
    <t>Amort.                Bantrab</t>
  </si>
  <si>
    <t>66-2000</t>
  </si>
  <si>
    <t>022</t>
  </si>
  <si>
    <t>Director Ejecutivo III</t>
  </si>
  <si>
    <t>Jefe Ordenamiento Territorial</t>
  </si>
  <si>
    <t>03-2020-022-AMSA</t>
  </si>
  <si>
    <t>Brayan Onasis Estevez Ruiz</t>
  </si>
  <si>
    <t>Director Ejecutivo ll</t>
  </si>
  <si>
    <t>Jefe de Evaluacion y Seguimiento</t>
  </si>
  <si>
    <t>01-2020-022-AMSA</t>
  </si>
  <si>
    <t>Harold Alexander Cruz Juarez</t>
  </si>
  <si>
    <t>Director Ejecutivo II</t>
  </si>
  <si>
    <t>Jefe de Recolección y Tratamiento de Desechos Líquidos y Sólidos</t>
  </si>
  <si>
    <t>03-2021-022-AMSA</t>
  </si>
  <si>
    <t xml:space="preserve">Joel Abraham Chanchavac Juarez </t>
  </si>
  <si>
    <t xml:space="preserve">Jefa de Asesoría Jurídica </t>
  </si>
  <si>
    <t>02-2021-022-AMSA</t>
  </si>
  <si>
    <t xml:space="preserve">Veronica Elizabeth Esquivel Enriquez </t>
  </si>
  <si>
    <t xml:space="preserve">Jefe de Control,  Calidad Ambiental y Manejo de Lagos </t>
  </si>
  <si>
    <t>05-2021-022-AMSA</t>
  </si>
  <si>
    <t xml:space="preserve">Jose Diego Morales Ortega </t>
  </si>
  <si>
    <t>Direcotr Ejecutivo II</t>
  </si>
  <si>
    <t xml:space="preserve">Jefe de Ejecución de Proyectos </t>
  </si>
  <si>
    <t>01-2022-022-AMSA</t>
  </si>
  <si>
    <t xml:space="preserve">Lourdes del Carmen Ponciano Ardon </t>
  </si>
  <si>
    <t>Total 011 y 022</t>
  </si>
  <si>
    <t>Liquido</t>
  </si>
  <si>
    <t>Renglón                    022</t>
  </si>
  <si>
    <t>Bono 66-2000</t>
  </si>
  <si>
    <t xml:space="preserve">Jefe de Auditoria Interna </t>
  </si>
  <si>
    <t>Juan Antonio Aguilar</t>
  </si>
  <si>
    <t>Renglón           011</t>
  </si>
  <si>
    <t>Renglón         026</t>
  </si>
  <si>
    <t>Renglón        027</t>
  </si>
  <si>
    <t>Renglón       063</t>
  </si>
  <si>
    <t>Bono
66-2000</t>
  </si>
  <si>
    <t>Amort.                 Bantrab</t>
  </si>
  <si>
    <t>011</t>
  </si>
  <si>
    <t xml:space="preserve">Director Ejecutivo </t>
  </si>
  <si>
    <t>05-2019-022-AMSA</t>
  </si>
  <si>
    <t xml:space="preserve">Enma Leticia Díaz Lara </t>
  </si>
  <si>
    <t>1648105600101</t>
  </si>
  <si>
    <t>AUTORIDAD PARA EL MANEJO SUSTENTABLE DE LA CUENCA Y DEL LAGO DE AMATITLÁN
NÓMINA DE SUELDOS CORRESPONDIENTES AL MES DE  FEBRERO DE  2024</t>
  </si>
  <si>
    <t>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</si>
</sst>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12" x14ac:knownFonts="1">
    <font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b/>
      <sz val="11"/>
      <color theme="1"/>
      <name val="Tw Cen MT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color rgb="FFF6AF3B"/>
      <name val="Arial"/>
      <family val="2"/>
    </font>
    <font>
      <sz val="12"/>
      <color rgb="FF00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4" fontId="4" fillId="0" borderId="0" applyFont="0" applyFill="0" applyBorder="0" applyAlignment="0" applyProtection="0"/>
  </cellStyleXfs>
  <cellXfs count="104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6" fillId="0" borderId="0" xfId="0" applyFont="1"/>
    <xf numFmtId="0" fontId="6" fillId="0" borderId="0" xfId="0" applyFont="1" applyAlignment="1">
      <alignment wrapText="1"/>
    </xf>
    <xf numFmtId="0" fontId="7" fillId="0" borderId="0" xfId="0" applyFont="1"/>
    <xf numFmtId="0" fontId="5" fillId="2" borderId="0" xfId="3" applyFont="1" applyFill="1" applyAlignment="1">
      <alignment horizontal="center"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8" fillId="2" borderId="2" xfId="2" applyFont="1" applyFill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/>
    </xf>
    <xf numFmtId="44" fontId="8" fillId="0" borderId="2" xfId="1" applyFont="1" applyFill="1" applyBorder="1" applyAlignment="1">
      <alignment vertical="center"/>
    </xf>
    <xf numFmtId="44" fontId="8" fillId="5" borderId="2" xfId="1" applyFont="1" applyFill="1" applyBorder="1" applyAlignment="1">
      <alignment vertical="center"/>
    </xf>
    <xf numFmtId="44" fontId="8" fillId="0" borderId="2" xfId="0" applyNumberFormat="1" applyFont="1" applyBorder="1" applyAlignment="1">
      <alignment horizontal="right" vertical="center"/>
    </xf>
    <xf numFmtId="0" fontId="5" fillId="2" borderId="0" xfId="3" applyFont="1" applyFill="1" applyAlignment="1">
      <alignment horizontal="center" vertical="center" wrapText="1"/>
    </xf>
    <xf numFmtId="0" fontId="9" fillId="0" borderId="0" xfId="0" applyFont="1"/>
    <xf numFmtId="0" fontId="5" fillId="2" borderId="0" xfId="3" applyFont="1" applyFill="1" applyAlignment="1">
      <alignment vertical="center" wrapText="1"/>
    </xf>
    <xf numFmtId="44" fontId="5" fillId="2" borderId="0" xfId="1" applyFont="1" applyFill="1" applyBorder="1" applyAlignment="1">
      <alignment vertical="center"/>
    </xf>
    <xf numFmtId="44" fontId="5" fillId="2" borderId="0" xfId="0" applyNumberFormat="1" applyFont="1" applyFill="1" applyAlignment="1">
      <alignment horizontal="right" vertical="center"/>
    </xf>
    <xf numFmtId="49" fontId="8" fillId="0" borderId="2" xfId="4" applyNumberFormat="1" applyFont="1" applyBorder="1" applyAlignment="1">
      <alignment horizontal="center" vertical="center"/>
    </xf>
    <xf numFmtId="0" fontId="8" fillId="0" borderId="2" xfId="4" applyFont="1" applyBorder="1" applyAlignment="1">
      <alignment horizontal="left" vertical="center"/>
    </xf>
    <xf numFmtId="0" fontId="8" fillId="0" borderId="2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/>
    </xf>
    <xf numFmtId="14" fontId="8" fillId="0" borderId="2" xfId="2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44" fontId="8" fillId="0" borderId="2" xfId="5" applyFont="1" applyFill="1" applyBorder="1" applyAlignment="1">
      <alignment vertical="center"/>
    </xf>
    <xf numFmtId="44" fontId="8" fillId="0" borderId="7" xfId="0" applyNumberFormat="1" applyFont="1" applyBorder="1" applyAlignment="1">
      <alignment horizontal="right" vertical="center"/>
    </xf>
    <xf numFmtId="44" fontId="8" fillId="0" borderId="7" xfId="5" applyFont="1" applyFill="1" applyBorder="1" applyAlignment="1">
      <alignment vertical="center"/>
    </xf>
    <xf numFmtId="0" fontId="6" fillId="0" borderId="0" xfId="0" applyFont="1" applyAlignment="1">
      <alignment horizontal="center"/>
    </xf>
    <xf numFmtId="14" fontId="8" fillId="0" borderId="3" xfId="4" applyNumberFormat="1" applyFont="1" applyBorder="1" applyAlignment="1">
      <alignment horizontal="center" vertical="center"/>
    </xf>
    <xf numFmtId="0" fontId="8" fillId="0" borderId="2" xfId="2" applyFont="1" applyBorder="1" applyAlignment="1">
      <alignment horizontal="left" vertical="center"/>
    </xf>
    <xf numFmtId="44" fontId="6" fillId="0" borderId="7" xfId="0" applyNumberFormat="1" applyFont="1" applyBorder="1" applyAlignment="1">
      <alignment horizontal="right" vertical="center"/>
    </xf>
    <xf numFmtId="14" fontId="8" fillId="0" borderId="2" xfId="4" applyNumberFormat="1" applyFont="1" applyBorder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5" fillId="2" borderId="0" xfId="2" applyFont="1" applyFill="1" applyAlignment="1">
      <alignment vertical="center"/>
    </xf>
    <xf numFmtId="0" fontId="5" fillId="2" borderId="0" xfId="2" applyFont="1" applyFill="1" applyAlignment="1">
      <alignment vertical="center" wrapText="1"/>
    </xf>
    <xf numFmtId="0" fontId="5" fillId="2" borderId="0" xfId="2" applyFont="1" applyFill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7" fillId="0" borderId="0" xfId="0" applyFont="1" applyAlignment="1">
      <alignment wrapText="1"/>
    </xf>
    <xf numFmtId="44" fontId="5" fillId="3" borderId="2" xfId="2" applyNumberFormat="1" applyFont="1" applyFill="1" applyBorder="1" applyAlignment="1">
      <alignment vertical="center"/>
    </xf>
    <xf numFmtId="0" fontId="5" fillId="2" borderId="0" xfId="4" applyFont="1" applyFill="1" applyAlignment="1">
      <alignment vertical="center"/>
    </xf>
    <xf numFmtId="0" fontId="8" fillId="2" borderId="0" xfId="2" applyFont="1" applyFill="1" applyAlignment="1">
      <alignment horizontal="center" vertical="center" wrapText="1"/>
    </xf>
    <xf numFmtId="0" fontId="8" fillId="2" borderId="0" xfId="2" applyFont="1" applyFill="1" applyAlignment="1">
      <alignment horizontal="left" vertical="center"/>
    </xf>
    <xf numFmtId="0" fontId="8" fillId="2" borderId="0" xfId="2" applyFont="1" applyFill="1" applyAlignment="1">
      <alignment horizontal="center" vertical="center"/>
    </xf>
    <xf numFmtId="0" fontId="10" fillId="2" borderId="0" xfId="0" applyFont="1" applyFill="1" applyAlignment="1">
      <alignment wrapText="1"/>
    </xf>
    <xf numFmtId="0" fontId="8" fillId="2" borderId="0" xfId="2" applyFont="1" applyFill="1" applyAlignment="1">
      <alignment vertical="center" wrapText="1"/>
    </xf>
    <xf numFmtId="44" fontId="8" fillId="2" borderId="0" xfId="2" applyNumberFormat="1" applyFont="1" applyFill="1" applyAlignment="1">
      <alignment vertical="center"/>
    </xf>
    <xf numFmtId="0" fontId="8" fillId="2" borderId="0" xfId="4" applyFont="1" applyFill="1" applyAlignment="1">
      <alignment vertical="center"/>
    </xf>
    <xf numFmtId="0" fontId="8" fillId="0" borderId="0" xfId="2" applyFont="1" applyAlignment="1">
      <alignment vertical="center"/>
    </xf>
    <xf numFmtId="0" fontId="9" fillId="0" borderId="0" xfId="0" applyFont="1" applyAlignment="1">
      <alignment wrapText="1"/>
    </xf>
    <xf numFmtId="0" fontId="8" fillId="0" borderId="0" xfId="2" applyFont="1" applyAlignment="1">
      <alignment horizontal="left" vertical="center"/>
    </xf>
    <xf numFmtId="0" fontId="8" fillId="0" borderId="0" xfId="2" applyFont="1" applyAlignment="1">
      <alignment vertical="center" wrapText="1"/>
    </xf>
    <xf numFmtId="0" fontId="5" fillId="3" borderId="2" xfId="2" applyFont="1" applyFill="1" applyBorder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5" fillId="3" borderId="2" xfId="4" applyFont="1" applyFill="1" applyBorder="1" applyAlignment="1">
      <alignment horizontal="center" vertical="center" wrapText="1"/>
    </xf>
    <xf numFmtId="44" fontId="8" fillId="0" borderId="0" xfId="2" applyNumberFormat="1" applyFont="1" applyAlignment="1">
      <alignment vertical="center"/>
    </xf>
    <xf numFmtId="44" fontId="5" fillId="0" borderId="2" xfId="2" applyNumberFormat="1" applyFont="1" applyBorder="1" applyAlignment="1">
      <alignment vertical="center" wrapText="1"/>
    </xf>
    <xf numFmtId="44" fontId="5" fillId="0" borderId="0" xfId="2" applyNumberFormat="1" applyFont="1" applyAlignment="1">
      <alignment vertical="center"/>
    </xf>
    <xf numFmtId="0" fontId="11" fillId="3" borderId="2" xfId="2" applyFont="1" applyFill="1" applyBorder="1" applyAlignment="1">
      <alignment horizontal="center" vertical="center" wrapText="1"/>
    </xf>
    <xf numFmtId="0" fontId="11" fillId="3" borderId="3" xfId="2" applyFont="1" applyFill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44" fontId="5" fillId="4" borderId="2" xfId="1" applyFont="1" applyFill="1" applyBorder="1" applyAlignment="1">
      <alignment vertical="center"/>
    </xf>
    <xf numFmtId="44" fontId="5" fillId="4" borderId="2" xfId="2" applyNumberFormat="1" applyFont="1" applyFill="1" applyBorder="1" applyAlignment="1">
      <alignment vertical="center"/>
    </xf>
    <xf numFmtId="0" fontId="5" fillId="3" borderId="7" xfId="2" applyFont="1" applyFill="1" applyBorder="1" applyAlignment="1">
      <alignment horizontal="center" vertical="center"/>
    </xf>
    <xf numFmtId="0" fontId="5" fillId="3" borderId="10" xfId="2" applyFont="1" applyFill="1" applyBorder="1" applyAlignment="1">
      <alignment horizontal="center" vertical="center"/>
    </xf>
    <xf numFmtId="49" fontId="8" fillId="2" borderId="2" xfId="4" applyNumberFormat="1" applyFont="1" applyFill="1" applyBorder="1" applyAlignment="1">
      <alignment horizontal="center" vertical="center"/>
    </xf>
    <xf numFmtId="0" fontId="8" fillId="2" borderId="2" xfId="2" applyFont="1" applyFill="1" applyBorder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14" fontId="8" fillId="0" borderId="3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horizontal="center" vertical="center" wrapText="1"/>
    </xf>
    <xf numFmtId="44" fontId="5" fillId="5" borderId="2" xfId="1" applyFont="1" applyFill="1" applyBorder="1" applyAlignment="1">
      <alignment vertical="center"/>
    </xf>
    <xf numFmtId="44" fontId="5" fillId="3" borderId="2" xfId="1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1" xfId="4" applyFont="1" applyFill="1" applyBorder="1" applyAlignment="1">
      <alignment horizontal="center" vertical="center" wrapText="1"/>
    </xf>
    <xf numFmtId="0" fontId="5" fillId="3" borderId="7" xfId="4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5" xfId="0" applyFont="1" applyFill="1" applyBorder="1"/>
    <xf numFmtId="0" fontId="5" fillId="4" borderId="1" xfId="2" applyFont="1" applyFill="1" applyBorder="1" applyAlignment="1">
      <alignment horizontal="center" vertical="center" wrapText="1"/>
    </xf>
    <xf numFmtId="0" fontId="5" fillId="4" borderId="6" xfId="2" applyFont="1" applyFill="1" applyBorder="1" applyAlignment="1">
      <alignment horizontal="center" vertical="center" wrapText="1"/>
    </xf>
    <xf numFmtId="0" fontId="5" fillId="4" borderId="7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/>
    </xf>
    <xf numFmtId="0" fontId="5" fillId="3" borderId="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5" fillId="2" borderId="0" xfId="3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3" borderId="5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 wrapText="1"/>
    </xf>
    <xf numFmtId="0" fontId="5" fillId="4" borderId="2" xfId="3" applyFont="1" applyFill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11" fillId="3" borderId="1" xfId="2" applyFont="1" applyFill="1" applyBorder="1" applyAlignment="1">
      <alignment horizontal="center" vertical="center" wrapText="1"/>
    </xf>
    <xf numFmtId="0" fontId="11" fillId="3" borderId="6" xfId="2" applyFont="1" applyFill="1" applyBorder="1" applyAlignment="1">
      <alignment horizontal="center" vertical="center" wrapText="1"/>
    </xf>
    <xf numFmtId="0" fontId="11" fillId="3" borderId="7" xfId="2" applyFont="1" applyFill="1" applyBorder="1" applyAlignment="1">
      <alignment horizontal="center" vertical="center" wrapText="1"/>
    </xf>
    <xf numFmtId="0" fontId="8" fillId="0" borderId="3" xfId="4" applyFont="1" applyBorder="1" applyAlignment="1">
      <alignment horizontal="center" vertical="center" wrapText="1"/>
    </xf>
    <xf numFmtId="0" fontId="8" fillId="0" borderId="5" xfId="4" applyFont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/>
    </xf>
  </cellXfs>
  <cellStyles count="6">
    <cellStyle name="Moneda 2" xfId="1" xr:uid="{00000000-0005-0000-0000-000000000000}"/>
    <cellStyle name="Moneda 3" xfId="5" xr:uid="{00000000-0005-0000-0000-000001000000}"/>
    <cellStyle name="Normal" xfId="0" builtinId="0"/>
    <cellStyle name="Normal 2" xfId="3" xr:uid="{00000000-0005-0000-0000-000003000000}"/>
    <cellStyle name="Normal_jacki 031-029-021-022_PERSONAL_AMSA_2010(2)" xfId="2" xr:uid="{00000000-0005-0000-0000-000004000000}"/>
    <cellStyle name="Normal_jacki 031-029-021-022_PERSONAL_AMSA_2010(2)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0</xdr:colOff>
      <xdr:row>3</xdr:row>
      <xdr:rowOff>0</xdr:rowOff>
    </xdr:from>
    <xdr:ext cx="9525" cy="9525"/>
    <xdr:pic>
      <xdr:nvPicPr>
        <xdr:cNvPr id="2" name="Picture 19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3" name="Picture 19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4" name="Picture 19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oneCellAnchor>
    <xdr:from>
      <xdr:col>18</xdr:col>
      <xdr:colOff>0</xdr:colOff>
      <xdr:row>3</xdr:row>
      <xdr:rowOff>0</xdr:rowOff>
    </xdr:from>
    <xdr:ext cx="9525" cy="9525"/>
    <xdr:pic>
      <xdr:nvPicPr>
        <xdr:cNvPr id="5" name="Picture 19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72850" y="838200"/>
          <a:ext cx="9525" cy="9525"/>
        </a:xfrm>
        <a:prstGeom prst="rect">
          <a:avLst/>
        </a:prstGeom>
        <a:noFill/>
      </xdr:spPr>
    </xdr:pic>
    <xdr:clientData/>
  </xdr:oneCellAnchor>
  <xdr:twoCellAnchor editAs="oneCell">
    <xdr:from>
      <xdr:col>22</xdr:col>
      <xdr:colOff>397329</xdr:colOff>
      <xdr:row>0</xdr:row>
      <xdr:rowOff>0</xdr:rowOff>
    </xdr:from>
    <xdr:to>
      <xdr:col>23</xdr:col>
      <xdr:colOff>238125</xdr:colOff>
      <xdr:row>3</xdr:row>
      <xdr:rowOff>121565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2293" y="0"/>
          <a:ext cx="942975" cy="992422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0</xdr:row>
      <xdr:rowOff>68036</xdr:rowOff>
    </xdr:from>
    <xdr:to>
      <xdr:col>8</xdr:col>
      <xdr:colOff>762000</xdr:colOff>
      <xdr:row>4</xdr:row>
      <xdr:rowOff>1067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4286" y="68036"/>
          <a:ext cx="4231821" cy="999831"/>
        </a:xfrm>
        <a:prstGeom prst="rect">
          <a:avLst/>
        </a:prstGeom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Circuito">
  <a:themeElements>
    <a:clrScheme name="Circuito">
      <a:dk1>
        <a:sysClr val="windowText" lastClr="000000"/>
      </a:dk1>
      <a:lt1>
        <a:sysClr val="window" lastClr="FFFFFF"/>
      </a:lt1>
      <a:dk2>
        <a:srgbClr val="134770"/>
      </a:dk2>
      <a:lt2>
        <a:srgbClr val="82FFFF"/>
      </a:lt2>
      <a:accent1>
        <a:srgbClr val="9ACD4C"/>
      </a:accent1>
      <a:accent2>
        <a:srgbClr val="FAA93A"/>
      </a:accent2>
      <a:accent3>
        <a:srgbClr val="D35940"/>
      </a:accent3>
      <a:accent4>
        <a:srgbClr val="B258D3"/>
      </a:accent4>
      <a:accent5>
        <a:srgbClr val="63A0CC"/>
      </a:accent5>
      <a:accent6>
        <a:srgbClr val="8AC4A7"/>
      </a:accent6>
      <a:hlink>
        <a:srgbClr val="B8FA56"/>
      </a:hlink>
      <a:folHlink>
        <a:srgbClr val="7AF8CC"/>
      </a:folHlink>
    </a:clrScheme>
    <a:fontScheme name="Circuito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ircuito">
      <a:fillStyleLst>
        <a:solidFill>
          <a:schemeClr val="phClr"/>
        </a:solidFill>
        <a:gradFill rotWithShape="1">
          <a:gsLst>
            <a:gs pos="0">
              <a:schemeClr val="phClr">
                <a:tint val="58000"/>
                <a:satMod val="108000"/>
                <a:lumMod val="110000"/>
              </a:schemeClr>
            </a:gs>
            <a:gs pos="100000">
              <a:schemeClr val="phClr">
                <a:tint val="81000"/>
                <a:satMod val="109000"/>
                <a:lumMod val="105000"/>
              </a:schemeClr>
            </a:gs>
          </a:gsLst>
          <a:lin ang="5040000" scaled="0"/>
        </a:gradFill>
        <a:gradFill rotWithShape="1">
          <a:gsLst>
            <a:gs pos="0">
              <a:schemeClr val="phClr">
                <a:tint val="94000"/>
                <a:satMod val="105000"/>
                <a:lumMod val="102000"/>
              </a:schemeClr>
            </a:gs>
            <a:gs pos="100000">
              <a:schemeClr val="phClr">
                <a:shade val="74000"/>
                <a:satMod val="128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8000"/>
                <a:hueMod val="94000"/>
                <a:satMod val="148000"/>
                <a:lumMod val="150000"/>
              </a:schemeClr>
            </a:gs>
            <a:gs pos="100000">
              <a:schemeClr val="phClr">
                <a:shade val="92000"/>
                <a:hueMod val="104000"/>
                <a:satMod val="140000"/>
                <a:lumMod val="68000"/>
              </a:schemeClr>
            </a:gs>
          </a:gsLst>
          <a:lin ang="5040000" scaled="0"/>
        </a:gradFill>
        <a:blipFill>
          <a:blip xmlns:r="http://schemas.openxmlformats.org/officeDocument/2006/relationships" r:embed="rId1">
            <a:duotone>
              <a:schemeClr val="phClr">
                <a:shade val="88000"/>
                <a:hueMod val="106000"/>
                <a:satMod val="140000"/>
                <a:lumMod val="54000"/>
              </a:schemeClr>
              <a:schemeClr val="phClr">
                <a:tint val="98000"/>
                <a:hueMod val="90000"/>
                <a:satMod val="150000"/>
                <a:lumMod val="160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Circuit" id="{0AC2F7E7-15F5-431C-B2A2-456FE929F56C}" vid="{0911B802-464C-4241-8DD9-B60FF88E379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31"/>
  <sheetViews>
    <sheetView showGridLines="0" tabSelected="1" zoomScale="70" zoomScaleNormal="70" workbookViewId="0">
      <selection activeCell="I21" sqref="I21:J21"/>
    </sheetView>
  </sheetViews>
  <sheetFormatPr baseColWidth="10" defaultRowHeight="13.8" x14ac:dyDescent="0.25"/>
  <cols>
    <col min="1" max="1" width="4.59765625" customWidth="1"/>
    <col min="2" max="2" width="11.59765625" customWidth="1"/>
    <col min="3" max="3" width="2.09765625" hidden="1" customWidth="1"/>
    <col min="4" max="4" width="36.5" customWidth="1"/>
    <col min="5" max="5" width="12.19921875" hidden="1" customWidth="1"/>
    <col min="6" max="6" width="11.59765625" hidden="1" customWidth="1"/>
    <col min="7" max="7" width="12.19921875" hidden="1" customWidth="1"/>
    <col min="8" max="8" width="9.8984375" hidden="1" customWidth="1"/>
    <col min="9" max="9" width="11" style="1"/>
    <col min="10" max="10" width="17.3984375" style="1" customWidth="1"/>
    <col min="11" max="11" width="11.8984375" hidden="1" customWidth="1"/>
    <col min="12" max="12" width="9.5" hidden="1" customWidth="1"/>
    <col min="13" max="13" width="16.3984375" customWidth="1"/>
    <col min="14" max="14" width="12.8984375" customWidth="1"/>
    <col min="15" max="15" width="13.3984375" customWidth="1"/>
    <col min="16" max="16" width="13" customWidth="1"/>
    <col min="17" max="17" width="15.69921875" customWidth="1"/>
    <col min="18" max="18" width="14.09765625" customWidth="1"/>
    <col min="19" max="19" width="11.8984375" customWidth="1"/>
    <col min="20" max="20" width="12.3984375" customWidth="1"/>
    <col min="21" max="21" width="13.19921875" customWidth="1"/>
    <col min="22" max="22" width="12.5" customWidth="1"/>
    <col min="23" max="23" width="14.5" customWidth="1"/>
    <col min="24" max="24" width="14.69921875" style="2" customWidth="1"/>
  </cols>
  <sheetData>
    <row r="2" spans="1:24" ht="38.25" customHeight="1" x14ac:dyDescent="0.25">
      <c r="A2" s="93" t="s">
        <v>71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</row>
    <row r="3" spans="1:24" ht="15.6" x14ac:dyDescent="0.3">
      <c r="A3" s="3"/>
      <c r="B3" s="3"/>
      <c r="C3" s="3"/>
      <c r="D3" s="3"/>
      <c r="E3" s="3"/>
      <c r="F3" s="3"/>
      <c r="G3" s="3"/>
      <c r="H3" s="3"/>
      <c r="I3" s="4"/>
      <c r="J3" s="4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5"/>
    </row>
    <row r="4" spans="1:24" ht="15.6" x14ac:dyDescent="0.25">
      <c r="A4" s="92"/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</row>
    <row r="5" spans="1:24" ht="15.6" x14ac:dyDescent="0.25">
      <c r="A5" s="76" t="s">
        <v>0</v>
      </c>
      <c r="B5" s="76" t="s">
        <v>1</v>
      </c>
      <c r="C5" s="76" t="s">
        <v>2</v>
      </c>
      <c r="D5" s="76" t="s">
        <v>3</v>
      </c>
      <c r="E5" s="76" t="s">
        <v>4</v>
      </c>
      <c r="F5" s="76" t="s">
        <v>5</v>
      </c>
      <c r="G5" s="76" t="s">
        <v>6</v>
      </c>
      <c r="H5" s="76" t="s">
        <v>7</v>
      </c>
      <c r="I5" s="89" t="s">
        <v>8</v>
      </c>
      <c r="J5" s="89"/>
      <c r="K5" s="76" t="s">
        <v>9</v>
      </c>
      <c r="L5" s="76" t="s">
        <v>10</v>
      </c>
      <c r="M5" s="81" t="s">
        <v>11</v>
      </c>
      <c r="N5" s="82"/>
      <c r="O5" s="82"/>
      <c r="P5" s="83"/>
      <c r="Q5" s="84" t="s">
        <v>12</v>
      </c>
      <c r="R5" s="87" t="s">
        <v>13</v>
      </c>
      <c r="S5" s="88"/>
      <c r="T5" s="88"/>
      <c r="U5" s="88"/>
      <c r="V5" s="88"/>
      <c r="W5" s="76" t="s">
        <v>14</v>
      </c>
      <c r="X5" s="76" t="s">
        <v>15</v>
      </c>
    </row>
    <row r="6" spans="1:24" ht="31.2" x14ac:dyDescent="0.25">
      <c r="A6" s="77"/>
      <c r="B6" s="77"/>
      <c r="C6" s="77"/>
      <c r="D6" s="77"/>
      <c r="E6" s="77"/>
      <c r="F6" s="77"/>
      <c r="G6" s="77"/>
      <c r="H6" s="77"/>
      <c r="I6" s="89"/>
      <c r="J6" s="89"/>
      <c r="K6" s="77"/>
      <c r="L6" s="77"/>
      <c r="M6" s="8" t="s">
        <v>60</v>
      </c>
      <c r="N6" s="8" t="s">
        <v>61</v>
      </c>
      <c r="O6" s="8" t="s">
        <v>62</v>
      </c>
      <c r="P6" s="9" t="s">
        <v>63</v>
      </c>
      <c r="Q6" s="85"/>
      <c r="R6" s="67">
        <v>118</v>
      </c>
      <c r="S6" s="67">
        <v>202</v>
      </c>
      <c r="T6" s="67">
        <v>201</v>
      </c>
      <c r="U6" s="68">
        <v>102</v>
      </c>
      <c r="V6" s="68">
        <v>203</v>
      </c>
      <c r="W6" s="77"/>
      <c r="X6" s="77"/>
    </row>
    <row r="7" spans="1:24" x14ac:dyDescent="0.25">
      <c r="A7" s="77"/>
      <c r="B7" s="77"/>
      <c r="C7" s="77"/>
      <c r="D7" s="77"/>
      <c r="E7" s="77"/>
      <c r="F7" s="77"/>
      <c r="G7" s="77"/>
      <c r="H7" s="77"/>
      <c r="I7" s="89"/>
      <c r="J7" s="89"/>
      <c r="K7" s="77"/>
      <c r="L7" s="77"/>
      <c r="M7" s="76" t="s">
        <v>16</v>
      </c>
      <c r="N7" s="76" t="s">
        <v>17</v>
      </c>
      <c r="O7" s="76" t="s">
        <v>64</v>
      </c>
      <c r="P7" s="76" t="s">
        <v>18</v>
      </c>
      <c r="Q7" s="85"/>
      <c r="R7" s="76" t="s">
        <v>19</v>
      </c>
      <c r="S7" s="76" t="s">
        <v>20</v>
      </c>
      <c r="T7" s="76" t="s">
        <v>21</v>
      </c>
      <c r="U7" s="79" t="s">
        <v>65</v>
      </c>
      <c r="V7" s="76" t="s">
        <v>22</v>
      </c>
      <c r="W7" s="77"/>
      <c r="X7" s="77"/>
    </row>
    <row r="8" spans="1:24" ht="15.75" customHeight="1" x14ac:dyDescent="0.25">
      <c r="A8" s="78"/>
      <c r="B8" s="78"/>
      <c r="C8" s="78"/>
      <c r="D8" s="78"/>
      <c r="E8" s="78"/>
      <c r="F8" s="78"/>
      <c r="G8" s="78"/>
      <c r="H8" s="78"/>
      <c r="I8" s="89"/>
      <c r="J8" s="89"/>
      <c r="K8" s="78"/>
      <c r="L8" s="78"/>
      <c r="M8" s="78"/>
      <c r="N8" s="78"/>
      <c r="O8" s="78"/>
      <c r="P8" s="78"/>
      <c r="Q8" s="86"/>
      <c r="R8" s="78" t="s">
        <v>23</v>
      </c>
      <c r="S8" s="78">
        <v>26</v>
      </c>
      <c r="T8" s="78"/>
      <c r="U8" s="80"/>
      <c r="V8" s="78"/>
      <c r="W8" s="78"/>
      <c r="X8" s="78"/>
    </row>
    <row r="9" spans="1:24" s="1" customFormat="1" ht="30" x14ac:dyDescent="0.25">
      <c r="A9" s="11">
        <v>1</v>
      </c>
      <c r="B9" s="69" t="s">
        <v>66</v>
      </c>
      <c r="C9" s="70" t="s">
        <v>67</v>
      </c>
      <c r="D9" s="71" t="s">
        <v>72</v>
      </c>
      <c r="E9" s="12">
        <v>55272</v>
      </c>
      <c r="F9" s="12">
        <v>990059734</v>
      </c>
      <c r="G9" s="72">
        <v>44270</v>
      </c>
      <c r="H9" s="13" t="s">
        <v>68</v>
      </c>
      <c r="I9" s="90" t="s">
        <v>69</v>
      </c>
      <c r="J9" s="91"/>
      <c r="K9" s="73" t="s">
        <v>70</v>
      </c>
      <c r="L9" s="13">
        <v>2062984</v>
      </c>
      <c r="M9" s="14">
        <f>17500</f>
        <v>17500</v>
      </c>
      <c r="N9" s="14">
        <v>0</v>
      </c>
      <c r="O9" s="14">
        <f>250</f>
        <v>250</v>
      </c>
      <c r="P9" s="14">
        <f>12000</f>
        <v>12000</v>
      </c>
      <c r="Q9" s="15">
        <f>SUM(M9:P9)</f>
        <v>29750</v>
      </c>
      <c r="R9" s="16">
        <v>2625</v>
      </c>
      <c r="S9" s="16">
        <v>235.2</v>
      </c>
      <c r="T9" s="16">
        <v>525</v>
      </c>
      <c r="U9" s="16"/>
      <c r="V9" s="14">
        <v>531</v>
      </c>
      <c r="W9" s="14">
        <f>SUM(R9:V9)</f>
        <v>3916.2</v>
      </c>
      <c r="X9" s="74">
        <f>(Q9-W9)</f>
        <v>25833.8</v>
      </c>
    </row>
    <row r="10" spans="1:24" ht="15.6" x14ac:dyDescent="0.3">
      <c r="A10" s="6"/>
      <c r="B10" s="3"/>
      <c r="C10" s="3"/>
      <c r="D10" s="3"/>
      <c r="E10" s="6"/>
      <c r="F10" s="18"/>
      <c r="G10" s="6"/>
      <c r="H10" s="6"/>
      <c r="I10" s="19"/>
      <c r="J10" s="17"/>
      <c r="K10" s="17"/>
      <c r="L10" s="6"/>
      <c r="M10" s="75">
        <f>(M9)</f>
        <v>17500</v>
      </c>
      <c r="N10" s="75">
        <f t="shared" ref="N10:W10" si="0">(N9)</f>
        <v>0</v>
      </c>
      <c r="O10" s="75">
        <f t="shared" si="0"/>
        <v>250</v>
      </c>
      <c r="P10" s="75">
        <f t="shared" si="0"/>
        <v>12000</v>
      </c>
      <c r="Q10" s="75">
        <f t="shared" si="0"/>
        <v>29750</v>
      </c>
      <c r="R10" s="75">
        <f t="shared" si="0"/>
        <v>2625</v>
      </c>
      <c r="S10" s="75">
        <f t="shared" si="0"/>
        <v>235.2</v>
      </c>
      <c r="T10" s="75">
        <f t="shared" si="0"/>
        <v>525</v>
      </c>
      <c r="U10" s="75">
        <f t="shared" si="0"/>
        <v>0</v>
      </c>
      <c r="V10" s="75">
        <f t="shared" si="0"/>
        <v>531</v>
      </c>
      <c r="W10" s="75">
        <f t="shared" si="0"/>
        <v>3916.2</v>
      </c>
      <c r="X10" s="75">
        <f>(X9)</f>
        <v>25833.8</v>
      </c>
    </row>
    <row r="11" spans="1:24" ht="15.6" x14ac:dyDescent="0.3">
      <c r="A11" s="3"/>
      <c r="E11" s="3"/>
      <c r="F11" s="3"/>
      <c r="G11" s="3"/>
      <c r="H11" s="3"/>
      <c r="I11" s="4"/>
      <c r="J11" s="4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5"/>
    </row>
    <row r="12" spans="1:24" ht="30.75" customHeight="1" x14ac:dyDescent="0.3">
      <c r="A12" s="6"/>
      <c r="B12" s="6"/>
      <c r="C12" s="6"/>
      <c r="D12" s="17"/>
      <c r="E12" s="18"/>
      <c r="F12" s="6"/>
      <c r="G12" s="6"/>
      <c r="H12" s="6"/>
      <c r="I12" s="19"/>
      <c r="J12" s="17"/>
      <c r="K12" s="17"/>
      <c r="L12" s="6"/>
      <c r="M12" s="20"/>
      <c r="N12" s="20"/>
      <c r="O12" s="20"/>
      <c r="P12" s="20"/>
      <c r="Q12" s="20"/>
      <c r="R12" s="21"/>
      <c r="S12" s="21"/>
      <c r="T12" s="21"/>
      <c r="U12" s="21"/>
      <c r="V12" s="20"/>
      <c r="W12" s="20"/>
      <c r="X12" s="20"/>
    </row>
    <row r="13" spans="1:24" ht="33.75" customHeight="1" x14ac:dyDescent="0.25">
      <c r="A13" s="92" t="s">
        <v>24</v>
      </c>
      <c r="B13" s="92"/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</row>
    <row r="14" spans="1:24" ht="33.75" customHeight="1" x14ac:dyDescent="0.25">
      <c r="A14" s="76" t="s">
        <v>0</v>
      </c>
      <c r="B14" s="98" t="s">
        <v>1</v>
      </c>
      <c r="C14" s="76" t="s">
        <v>2</v>
      </c>
      <c r="D14" s="76" t="s">
        <v>3</v>
      </c>
      <c r="E14" s="76" t="s">
        <v>4</v>
      </c>
      <c r="F14" s="76" t="s">
        <v>5</v>
      </c>
      <c r="G14" s="76" t="s">
        <v>6</v>
      </c>
      <c r="H14" s="76" t="s">
        <v>7</v>
      </c>
      <c r="I14" s="89" t="s">
        <v>8</v>
      </c>
      <c r="J14" s="89"/>
      <c r="K14" s="76" t="s">
        <v>9</v>
      </c>
      <c r="L14" s="76" t="s">
        <v>10</v>
      </c>
      <c r="M14" s="81" t="s">
        <v>11</v>
      </c>
      <c r="N14" s="82"/>
      <c r="O14" s="82"/>
      <c r="P14" s="83"/>
      <c r="Q14" s="84" t="s">
        <v>12</v>
      </c>
      <c r="R14" s="87" t="s">
        <v>13</v>
      </c>
      <c r="S14" s="88"/>
      <c r="T14" s="88"/>
      <c r="U14" s="88"/>
      <c r="V14" s="88"/>
      <c r="W14" s="76" t="s">
        <v>14</v>
      </c>
      <c r="X14" s="84" t="s">
        <v>15</v>
      </c>
    </row>
    <row r="15" spans="1:24" ht="32.25" customHeight="1" x14ac:dyDescent="0.25">
      <c r="A15" s="77"/>
      <c r="B15" s="99"/>
      <c r="C15" s="77"/>
      <c r="D15" s="77"/>
      <c r="E15" s="77"/>
      <c r="F15" s="77"/>
      <c r="G15" s="77"/>
      <c r="H15" s="77"/>
      <c r="I15" s="89"/>
      <c r="J15" s="89"/>
      <c r="K15" s="77"/>
      <c r="L15" s="77"/>
      <c r="M15" s="8" t="s">
        <v>56</v>
      </c>
      <c r="N15" s="8" t="s">
        <v>25</v>
      </c>
      <c r="O15" s="8" t="s">
        <v>26</v>
      </c>
      <c r="P15" s="9" t="s">
        <v>27</v>
      </c>
      <c r="Q15" s="85"/>
      <c r="R15" s="8">
        <v>118</v>
      </c>
      <c r="S15" s="8">
        <v>202</v>
      </c>
      <c r="T15" s="8">
        <v>201</v>
      </c>
      <c r="U15" s="9">
        <v>102</v>
      </c>
      <c r="V15" s="9">
        <v>203</v>
      </c>
      <c r="W15" s="77"/>
      <c r="X15" s="85"/>
    </row>
    <row r="16" spans="1:24" ht="33.75" customHeight="1" x14ac:dyDescent="0.25">
      <c r="A16" s="77"/>
      <c r="B16" s="99"/>
      <c r="C16" s="77"/>
      <c r="D16" s="77"/>
      <c r="E16" s="77"/>
      <c r="F16" s="77"/>
      <c r="G16" s="77"/>
      <c r="H16" s="77"/>
      <c r="I16" s="89"/>
      <c r="J16" s="89"/>
      <c r="K16" s="77"/>
      <c r="L16" s="77"/>
      <c r="M16" s="76" t="s">
        <v>16</v>
      </c>
      <c r="N16" s="76" t="s">
        <v>17</v>
      </c>
      <c r="O16" s="7" t="s">
        <v>28</v>
      </c>
      <c r="P16" s="76" t="s">
        <v>18</v>
      </c>
      <c r="Q16" s="85"/>
      <c r="R16" s="76" t="s">
        <v>19</v>
      </c>
      <c r="S16" s="76" t="s">
        <v>20</v>
      </c>
      <c r="T16" s="76" t="s">
        <v>21</v>
      </c>
      <c r="U16" s="79" t="s">
        <v>29</v>
      </c>
      <c r="V16" s="76" t="s">
        <v>22</v>
      </c>
      <c r="W16" s="77"/>
      <c r="X16" s="85"/>
    </row>
    <row r="17" spans="1:24" ht="35.25" customHeight="1" x14ac:dyDescent="0.25">
      <c r="A17" s="78"/>
      <c r="B17" s="100"/>
      <c r="C17" s="78"/>
      <c r="D17" s="78"/>
      <c r="E17" s="78"/>
      <c r="F17" s="78"/>
      <c r="G17" s="78"/>
      <c r="H17" s="78"/>
      <c r="I17" s="89"/>
      <c r="J17" s="89"/>
      <c r="K17" s="78"/>
      <c r="L17" s="78"/>
      <c r="M17" s="78"/>
      <c r="N17" s="78"/>
      <c r="O17" s="10" t="s">
        <v>30</v>
      </c>
      <c r="P17" s="78"/>
      <c r="Q17" s="86"/>
      <c r="R17" s="78" t="s">
        <v>23</v>
      </c>
      <c r="S17" s="78">
        <v>26</v>
      </c>
      <c r="T17" s="78"/>
      <c r="U17" s="80"/>
      <c r="V17" s="78"/>
      <c r="W17" s="78"/>
      <c r="X17" s="86"/>
    </row>
    <row r="18" spans="1:24" ht="30" customHeight="1" x14ac:dyDescent="0.25">
      <c r="A18" s="11">
        <v>1</v>
      </c>
      <c r="B18" s="22" t="s">
        <v>31</v>
      </c>
      <c r="C18" s="23" t="s">
        <v>32</v>
      </c>
      <c r="D18" s="24" t="s">
        <v>33</v>
      </c>
      <c r="E18" s="32">
        <v>351670</v>
      </c>
      <c r="F18" s="25">
        <v>9901161507</v>
      </c>
      <c r="G18" s="33">
        <v>43850</v>
      </c>
      <c r="H18" s="22" t="s">
        <v>34</v>
      </c>
      <c r="I18" s="101" t="s">
        <v>35</v>
      </c>
      <c r="J18" s="102"/>
      <c r="K18" s="27">
        <v>2438300840101</v>
      </c>
      <c r="L18" s="28">
        <v>7778244</v>
      </c>
      <c r="M18" s="14">
        <v>465.52</v>
      </c>
      <c r="N18" s="14">
        <v>12.93</v>
      </c>
      <c r="O18" s="14">
        <v>8.6199999999999992</v>
      </c>
      <c r="P18" s="14">
        <v>0</v>
      </c>
      <c r="Q18" s="15">
        <f t="shared" ref="Q18:Q23" si="1">ROUND(SUM(M18:P18),2)</f>
        <v>487.07</v>
      </c>
      <c r="R18" s="16">
        <v>71.77</v>
      </c>
      <c r="S18" s="16">
        <v>6.43</v>
      </c>
      <c r="T18" s="16">
        <v>14.35</v>
      </c>
      <c r="U18" s="16">
        <v>0</v>
      </c>
      <c r="V18" s="14">
        <v>381.38</v>
      </c>
      <c r="W18" s="14">
        <f t="shared" ref="W18:W23" si="2">SUM(R18:V18)</f>
        <v>473.92999999999995</v>
      </c>
      <c r="X18" s="65">
        <f t="shared" ref="X18:X24" si="3">(Q18-W18)</f>
        <v>13.140000000000043</v>
      </c>
    </row>
    <row r="19" spans="1:24" ht="31.5" customHeight="1" x14ac:dyDescent="0.25">
      <c r="A19" s="11">
        <v>2</v>
      </c>
      <c r="B19" s="22" t="s">
        <v>31</v>
      </c>
      <c r="C19" s="23" t="s">
        <v>36</v>
      </c>
      <c r="D19" s="24" t="s">
        <v>37</v>
      </c>
      <c r="E19" s="25">
        <v>351678</v>
      </c>
      <c r="F19" s="25">
        <v>990054468</v>
      </c>
      <c r="G19" s="33">
        <v>43850</v>
      </c>
      <c r="H19" s="22" t="s">
        <v>38</v>
      </c>
      <c r="I19" s="101" t="s">
        <v>39</v>
      </c>
      <c r="J19" s="102"/>
      <c r="K19" s="27">
        <v>2515436250114</v>
      </c>
      <c r="L19" s="28">
        <v>6034489</v>
      </c>
      <c r="M19" s="14">
        <v>12000</v>
      </c>
      <c r="N19" s="14">
        <v>375</v>
      </c>
      <c r="O19" s="14">
        <v>250</v>
      </c>
      <c r="P19" s="14">
        <v>0</v>
      </c>
      <c r="Q19" s="15">
        <f t="shared" si="1"/>
        <v>12625</v>
      </c>
      <c r="R19" s="16">
        <f t="shared" ref="R19:R24" si="4">ROUND(SUM(M19:N19)*15%,2)</f>
        <v>1856.25</v>
      </c>
      <c r="S19" s="16">
        <f t="shared" ref="S19:S24" si="5">ROUND(SUM(M19+N19)*1.344%,2)</f>
        <v>166.32</v>
      </c>
      <c r="T19" s="16">
        <f t="shared" ref="T19:T24" si="6">ROUND(SUM(M19+N19)*3%,2)</f>
        <v>371.25</v>
      </c>
      <c r="U19" s="16">
        <v>0</v>
      </c>
      <c r="V19" s="14">
        <v>319.88</v>
      </c>
      <c r="W19" s="14">
        <f t="shared" si="2"/>
        <v>2713.7</v>
      </c>
      <c r="X19" s="65">
        <f t="shared" si="3"/>
        <v>9911.2999999999993</v>
      </c>
    </row>
    <row r="20" spans="1:24" ht="41.25" customHeight="1" x14ac:dyDescent="0.25">
      <c r="A20" s="11">
        <v>3</v>
      </c>
      <c r="B20" s="22" t="s">
        <v>31</v>
      </c>
      <c r="C20" s="34" t="s">
        <v>40</v>
      </c>
      <c r="D20" s="24" t="s">
        <v>41</v>
      </c>
      <c r="E20" s="25">
        <v>352693</v>
      </c>
      <c r="F20" s="12">
        <v>9901377038</v>
      </c>
      <c r="G20" s="26">
        <v>44362</v>
      </c>
      <c r="H20" s="13" t="s">
        <v>42</v>
      </c>
      <c r="I20" s="90" t="s">
        <v>43</v>
      </c>
      <c r="J20" s="91"/>
      <c r="K20" s="27">
        <v>2761504810101</v>
      </c>
      <c r="L20" s="28">
        <v>47433728</v>
      </c>
      <c r="M20" s="29">
        <v>12000</v>
      </c>
      <c r="N20" s="14">
        <v>0</v>
      </c>
      <c r="O20" s="29">
        <v>250</v>
      </c>
      <c r="P20" s="29">
        <v>0</v>
      </c>
      <c r="Q20" s="15">
        <f t="shared" si="1"/>
        <v>12250</v>
      </c>
      <c r="R20" s="30">
        <f t="shared" si="4"/>
        <v>1800</v>
      </c>
      <c r="S20" s="30">
        <f t="shared" si="5"/>
        <v>161.28</v>
      </c>
      <c r="T20" s="30">
        <f t="shared" si="6"/>
        <v>360</v>
      </c>
      <c r="U20" s="30">
        <v>0</v>
      </c>
      <c r="V20" s="31">
        <v>336.38</v>
      </c>
      <c r="W20" s="14">
        <f t="shared" si="2"/>
        <v>2657.66</v>
      </c>
      <c r="X20" s="65">
        <f t="shared" si="3"/>
        <v>9592.34</v>
      </c>
    </row>
    <row r="21" spans="1:24" ht="28.5" customHeight="1" x14ac:dyDescent="0.25">
      <c r="A21" s="11">
        <v>4</v>
      </c>
      <c r="B21" s="22" t="s">
        <v>31</v>
      </c>
      <c r="C21" s="34" t="s">
        <v>40</v>
      </c>
      <c r="D21" s="24" t="s">
        <v>44</v>
      </c>
      <c r="E21" s="25">
        <v>401225</v>
      </c>
      <c r="F21" s="12">
        <v>990078386</v>
      </c>
      <c r="G21" s="26">
        <v>44362</v>
      </c>
      <c r="H21" s="13" t="s">
        <v>45</v>
      </c>
      <c r="I21" s="90" t="s">
        <v>46</v>
      </c>
      <c r="J21" s="91"/>
      <c r="K21" s="27">
        <v>2346962650608</v>
      </c>
      <c r="L21" s="28">
        <v>30154413</v>
      </c>
      <c r="M21" s="29">
        <v>12000</v>
      </c>
      <c r="N21" s="14">
        <v>375</v>
      </c>
      <c r="O21" s="29">
        <v>250</v>
      </c>
      <c r="P21" s="29">
        <v>0</v>
      </c>
      <c r="Q21" s="15">
        <f t="shared" si="1"/>
        <v>12625</v>
      </c>
      <c r="R21" s="30">
        <f t="shared" si="4"/>
        <v>1856.25</v>
      </c>
      <c r="S21" s="30">
        <f t="shared" si="5"/>
        <v>166.32</v>
      </c>
      <c r="T21" s="30">
        <f t="shared" si="6"/>
        <v>371.25</v>
      </c>
      <c r="U21" s="35">
        <v>4141.6099999999997</v>
      </c>
      <c r="V21" s="31">
        <v>355.38</v>
      </c>
      <c r="W21" s="14">
        <f t="shared" si="2"/>
        <v>6890.8099999999995</v>
      </c>
      <c r="X21" s="65">
        <f t="shared" si="3"/>
        <v>5734.1900000000005</v>
      </c>
    </row>
    <row r="22" spans="1:24" ht="30" x14ac:dyDescent="0.25">
      <c r="A22" s="11">
        <v>5</v>
      </c>
      <c r="B22" s="22" t="s">
        <v>31</v>
      </c>
      <c r="C22" s="34" t="s">
        <v>40</v>
      </c>
      <c r="D22" s="24" t="s">
        <v>47</v>
      </c>
      <c r="E22" s="25">
        <v>351673</v>
      </c>
      <c r="F22" s="12">
        <v>9901524550</v>
      </c>
      <c r="G22" s="26">
        <v>44378</v>
      </c>
      <c r="H22" s="13" t="s">
        <v>48</v>
      </c>
      <c r="I22" s="90" t="s">
        <v>49</v>
      </c>
      <c r="J22" s="91"/>
      <c r="K22" s="27">
        <v>2462545720101</v>
      </c>
      <c r="L22" s="28">
        <v>66083095</v>
      </c>
      <c r="M22" s="29">
        <v>12000</v>
      </c>
      <c r="N22" s="14">
        <v>375</v>
      </c>
      <c r="O22" s="29">
        <v>250</v>
      </c>
      <c r="P22" s="29">
        <v>0</v>
      </c>
      <c r="Q22" s="15">
        <f t="shared" si="1"/>
        <v>12625</v>
      </c>
      <c r="R22" s="30">
        <f t="shared" si="4"/>
        <v>1856.25</v>
      </c>
      <c r="S22" s="30">
        <f t="shared" si="5"/>
        <v>166.32</v>
      </c>
      <c r="T22" s="30">
        <f t="shared" si="6"/>
        <v>371.25</v>
      </c>
      <c r="U22" s="30">
        <v>0</v>
      </c>
      <c r="V22" s="31">
        <v>359.88</v>
      </c>
      <c r="W22" s="14">
        <f t="shared" si="2"/>
        <v>2753.7</v>
      </c>
      <c r="X22" s="65">
        <f t="shared" si="3"/>
        <v>9871.2999999999993</v>
      </c>
    </row>
    <row r="23" spans="1:24" ht="30" customHeight="1" x14ac:dyDescent="0.25">
      <c r="A23" s="11">
        <v>6</v>
      </c>
      <c r="B23" s="22" t="s">
        <v>31</v>
      </c>
      <c r="C23" s="23" t="s">
        <v>50</v>
      </c>
      <c r="D23" s="24" t="s">
        <v>51</v>
      </c>
      <c r="E23" s="25">
        <v>351677</v>
      </c>
      <c r="F23" s="25">
        <v>9901273845</v>
      </c>
      <c r="G23" s="36">
        <v>44635</v>
      </c>
      <c r="H23" s="22" t="s">
        <v>52</v>
      </c>
      <c r="I23" s="97" t="s">
        <v>53</v>
      </c>
      <c r="J23" s="97"/>
      <c r="K23" s="27">
        <v>2354643250114</v>
      </c>
      <c r="L23" s="28">
        <v>23234741</v>
      </c>
      <c r="M23" s="14">
        <v>12000</v>
      </c>
      <c r="N23" s="14">
        <v>375</v>
      </c>
      <c r="O23" s="14">
        <v>250</v>
      </c>
      <c r="P23" s="14">
        <v>0</v>
      </c>
      <c r="Q23" s="15">
        <f t="shared" si="1"/>
        <v>12625</v>
      </c>
      <c r="R23" s="16">
        <f t="shared" si="4"/>
        <v>1856.25</v>
      </c>
      <c r="S23" s="16">
        <f t="shared" si="5"/>
        <v>166.32</v>
      </c>
      <c r="T23" s="16">
        <f t="shared" si="6"/>
        <v>371.25</v>
      </c>
      <c r="U23" s="16">
        <v>0</v>
      </c>
      <c r="V23" s="14">
        <v>301.35000000000002</v>
      </c>
      <c r="W23" s="14">
        <f t="shared" si="2"/>
        <v>2695.1699999999996</v>
      </c>
      <c r="X23" s="65">
        <f t="shared" si="3"/>
        <v>9929.83</v>
      </c>
    </row>
    <row r="24" spans="1:24" ht="15.6" x14ac:dyDescent="0.25">
      <c r="A24" s="11">
        <v>7</v>
      </c>
      <c r="B24" s="22" t="s">
        <v>31</v>
      </c>
      <c r="C24" s="23"/>
      <c r="D24" s="24" t="s">
        <v>58</v>
      </c>
      <c r="E24" s="25"/>
      <c r="F24" s="25"/>
      <c r="G24" s="36"/>
      <c r="H24" s="22"/>
      <c r="I24" s="101" t="s">
        <v>59</v>
      </c>
      <c r="J24" s="102"/>
      <c r="K24" s="27"/>
      <c r="L24" s="28"/>
      <c r="M24" s="14">
        <v>10000</v>
      </c>
      <c r="N24" s="14">
        <v>375</v>
      </c>
      <c r="O24" s="14">
        <v>250</v>
      </c>
      <c r="P24" s="14"/>
      <c r="Q24" s="15">
        <f>SUM(M24:P24)</f>
        <v>10625</v>
      </c>
      <c r="R24" s="16">
        <f t="shared" si="4"/>
        <v>1556.25</v>
      </c>
      <c r="S24" s="16">
        <f t="shared" si="5"/>
        <v>139.44</v>
      </c>
      <c r="T24" s="16">
        <f t="shared" si="6"/>
        <v>311.25</v>
      </c>
      <c r="U24" s="16"/>
      <c r="V24" s="14">
        <v>276.42</v>
      </c>
      <c r="W24" s="14">
        <f>SUM(R24:V24)</f>
        <v>2283.36</v>
      </c>
      <c r="X24" s="65">
        <f t="shared" si="3"/>
        <v>8341.64</v>
      </c>
    </row>
    <row r="25" spans="1:24" ht="42" customHeight="1" x14ac:dyDescent="0.3">
      <c r="A25" s="37"/>
      <c r="B25" s="38"/>
      <c r="C25" s="38"/>
      <c r="D25" s="39"/>
      <c r="E25" s="40"/>
      <c r="F25" s="38"/>
      <c r="G25" s="38"/>
      <c r="H25" s="41"/>
      <c r="I25" s="42"/>
      <c r="J25" s="39"/>
      <c r="K25" s="81" t="s">
        <v>54</v>
      </c>
      <c r="L25" s="94"/>
      <c r="M25" s="43">
        <f t="shared" ref="M25:X25" si="7">SUM(M18:M24)</f>
        <v>70465.52</v>
      </c>
      <c r="N25" s="43">
        <f t="shared" si="7"/>
        <v>1887.93</v>
      </c>
      <c r="O25" s="43">
        <f t="shared" si="7"/>
        <v>1508.62</v>
      </c>
      <c r="P25" s="43">
        <f t="shared" si="7"/>
        <v>0</v>
      </c>
      <c r="Q25" s="43">
        <f t="shared" si="7"/>
        <v>73862.070000000007</v>
      </c>
      <c r="R25" s="43">
        <f t="shared" si="7"/>
        <v>10853.02</v>
      </c>
      <c r="S25" s="43">
        <f t="shared" si="7"/>
        <v>972.43000000000006</v>
      </c>
      <c r="T25" s="43">
        <f t="shared" si="7"/>
        <v>2170.6</v>
      </c>
      <c r="U25" s="43">
        <f t="shared" si="7"/>
        <v>4141.6099999999997</v>
      </c>
      <c r="V25" s="43">
        <f t="shared" si="7"/>
        <v>2330.67</v>
      </c>
      <c r="W25" s="43">
        <f t="shared" si="7"/>
        <v>20468.329999999998</v>
      </c>
      <c r="X25" s="66">
        <f t="shared" si="7"/>
        <v>53393.740000000005</v>
      </c>
    </row>
    <row r="26" spans="1:24" ht="42" customHeight="1" x14ac:dyDescent="0.25">
      <c r="A26" s="44"/>
      <c r="B26" s="37"/>
      <c r="C26" s="37"/>
      <c r="D26" s="45"/>
      <c r="E26" s="46"/>
      <c r="F26" s="47"/>
      <c r="G26" s="47"/>
      <c r="H26" s="47"/>
      <c r="I26" s="48"/>
      <c r="J26" s="49"/>
      <c r="K26" s="49"/>
      <c r="L26" s="37"/>
      <c r="M26" s="50"/>
      <c r="N26" s="50"/>
      <c r="O26" s="37"/>
      <c r="P26" s="50"/>
      <c r="Q26" s="37"/>
      <c r="R26" s="37"/>
      <c r="S26" s="37"/>
      <c r="T26" s="50"/>
      <c r="U26" s="50"/>
      <c r="V26" s="37"/>
      <c r="W26" s="37"/>
      <c r="X26" s="38"/>
    </row>
    <row r="27" spans="1:24" ht="33.75" customHeight="1" x14ac:dyDescent="0.25">
      <c r="A27" s="51"/>
      <c r="B27" s="37"/>
      <c r="C27" s="37"/>
      <c r="D27" s="45"/>
      <c r="E27" s="46"/>
      <c r="F27" s="47"/>
      <c r="G27" s="47"/>
      <c r="H27" s="47"/>
      <c r="I27" s="49"/>
      <c r="J27" s="4"/>
      <c r="K27" s="49"/>
      <c r="L27" s="37"/>
      <c r="M27" s="81" t="s">
        <v>11</v>
      </c>
      <c r="N27" s="82"/>
      <c r="O27" s="82"/>
      <c r="P27" s="83"/>
      <c r="Q27" s="95" t="s">
        <v>12</v>
      </c>
      <c r="R27" s="81" t="s">
        <v>13</v>
      </c>
      <c r="S27" s="103"/>
      <c r="T27" s="103"/>
      <c r="U27" s="103"/>
      <c r="V27" s="103"/>
      <c r="W27" s="89" t="s">
        <v>14</v>
      </c>
      <c r="X27" s="96" t="s">
        <v>55</v>
      </c>
    </row>
    <row r="28" spans="1:24" ht="27.6" x14ac:dyDescent="0.3">
      <c r="A28" s="37"/>
      <c r="B28" s="52"/>
      <c r="C28" s="52"/>
      <c r="D28" s="53"/>
      <c r="E28" s="54"/>
      <c r="F28" s="41"/>
      <c r="G28" s="41"/>
      <c r="H28" s="41"/>
      <c r="I28" s="55"/>
      <c r="J28" s="55"/>
      <c r="K28" s="55"/>
      <c r="L28" s="52"/>
      <c r="M28" s="62" t="s">
        <v>56</v>
      </c>
      <c r="N28" s="62" t="s">
        <v>25</v>
      </c>
      <c r="O28" s="62" t="s">
        <v>26</v>
      </c>
      <c r="P28" s="63" t="s">
        <v>27</v>
      </c>
      <c r="Q28" s="95"/>
      <c r="R28" s="56">
        <v>118</v>
      </c>
      <c r="S28" s="56">
        <v>202</v>
      </c>
      <c r="T28" s="56">
        <v>201</v>
      </c>
      <c r="U28" s="56">
        <v>102</v>
      </c>
      <c r="V28" s="56">
        <v>203</v>
      </c>
      <c r="W28" s="89"/>
      <c r="X28" s="96"/>
    </row>
    <row r="29" spans="1:24" ht="31.2" x14ac:dyDescent="0.25">
      <c r="A29" s="37"/>
      <c r="B29" s="52"/>
      <c r="C29" s="52"/>
      <c r="D29" s="57"/>
      <c r="E29" s="54"/>
      <c r="F29" s="41"/>
      <c r="G29" s="41"/>
      <c r="H29" s="41"/>
      <c r="I29" s="55"/>
      <c r="J29" s="55"/>
      <c r="K29" s="55"/>
      <c r="L29" s="52"/>
      <c r="M29" s="64" t="s">
        <v>16</v>
      </c>
      <c r="N29" s="64" t="s">
        <v>17</v>
      </c>
      <c r="O29" s="64" t="s">
        <v>57</v>
      </c>
      <c r="P29" s="64" t="s">
        <v>18</v>
      </c>
      <c r="Q29" s="95"/>
      <c r="R29" s="8" t="s">
        <v>19</v>
      </c>
      <c r="S29" s="8" t="s">
        <v>20</v>
      </c>
      <c r="T29" s="8" t="s">
        <v>21</v>
      </c>
      <c r="U29" s="58" t="s">
        <v>29</v>
      </c>
      <c r="V29" s="8" t="s">
        <v>22</v>
      </c>
      <c r="W29" s="89"/>
      <c r="X29" s="96"/>
    </row>
    <row r="30" spans="1:24" ht="18" customHeight="1" x14ac:dyDescent="0.25">
      <c r="A30" s="37"/>
      <c r="B30" s="52"/>
      <c r="C30" s="52"/>
      <c r="D30" s="57"/>
      <c r="E30" s="54"/>
      <c r="F30" s="41"/>
      <c r="G30" s="41"/>
      <c r="H30" s="41"/>
      <c r="I30" s="55"/>
      <c r="J30" s="55"/>
      <c r="K30" s="55"/>
      <c r="L30" s="52"/>
      <c r="M30" s="60">
        <f>M25+M10</f>
        <v>87965.52</v>
      </c>
      <c r="N30" s="60">
        <f>N25</f>
        <v>1887.93</v>
      </c>
      <c r="O30" s="60">
        <f>O25+O10</f>
        <v>1758.62</v>
      </c>
      <c r="P30" s="60">
        <f>P10</f>
        <v>12000</v>
      </c>
      <c r="Q30" s="60">
        <f>Q25+Q10</f>
        <v>103612.07</v>
      </c>
      <c r="R30" s="60">
        <f>R25+R10</f>
        <v>13478.02</v>
      </c>
      <c r="S30" s="60">
        <f>S25+S10</f>
        <v>1207.6300000000001</v>
      </c>
      <c r="T30" s="60">
        <f>T25+T10</f>
        <v>2695.6</v>
      </c>
      <c r="U30" s="60">
        <f>U25</f>
        <v>4141.6099999999997</v>
      </c>
      <c r="V30" s="60">
        <f>V25+V10</f>
        <v>2861.67</v>
      </c>
      <c r="W30" s="60">
        <f>W25+W10</f>
        <v>24384.53</v>
      </c>
      <c r="X30" s="60">
        <f>X25+X10</f>
        <v>79227.540000000008</v>
      </c>
    </row>
    <row r="31" spans="1:24" ht="15.6" x14ac:dyDescent="0.25">
      <c r="A31" s="37"/>
      <c r="B31" s="52"/>
      <c r="C31" s="52"/>
      <c r="D31" s="57"/>
      <c r="E31" s="54"/>
      <c r="F31" s="41"/>
      <c r="G31" s="41"/>
      <c r="H31" s="41"/>
      <c r="I31" s="55"/>
      <c r="J31" s="55"/>
      <c r="K31" s="55"/>
      <c r="L31" s="52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61"/>
    </row>
  </sheetData>
  <sheetProtection algorithmName="SHA-512" hashValue="yEHG0P4JW7j/Z4duht/RDXtgpOgXyb3AtRIt7+H0JxFSr8Jm5L8QrBxBPYjWvE/h27wEqnN/j22SrAMGEYrr6A==" saltValue="xBY1Pgq9d5KjLG3iiMZOsg==" spinCount="100000" sheet="1" formatCells="0" formatColumns="0" formatRows="0" insertColumns="0" insertRows="0" insertHyperlinks="0" deleteColumns="0" deleteRows="0" sort="0" autoFilter="0" pivotTables="0"/>
  <mergeCells count="66">
    <mergeCell ref="I24:J24"/>
    <mergeCell ref="R27:V27"/>
    <mergeCell ref="T16:T17"/>
    <mergeCell ref="U16:U17"/>
    <mergeCell ref="V16:V17"/>
    <mergeCell ref="Q14:Q17"/>
    <mergeCell ref="I19:J19"/>
    <mergeCell ref="W14:W17"/>
    <mergeCell ref="M14:P14"/>
    <mergeCell ref="I21:J21"/>
    <mergeCell ref="R16:R17"/>
    <mergeCell ref="S16:S17"/>
    <mergeCell ref="I20:J20"/>
    <mergeCell ref="X14:X17"/>
    <mergeCell ref="M16:M17"/>
    <mergeCell ref="N16:N17"/>
    <mergeCell ref="P16:P17"/>
    <mergeCell ref="D14:D17"/>
    <mergeCell ref="E14:E17"/>
    <mergeCell ref="F14:F17"/>
    <mergeCell ref="X5:X8"/>
    <mergeCell ref="A4:X4"/>
    <mergeCell ref="A2:X2"/>
    <mergeCell ref="K25:L25"/>
    <mergeCell ref="Q27:Q29"/>
    <mergeCell ref="W27:W29"/>
    <mergeCell ref="X27:X29"/>
    <mergeCell ref="I22:J22"/>
    <mergeCell ref="I23:J23"/>
    <mergeCell ref="A13:X13"/>
    <mergeCell ref="A14:A17"/>
    <mergeCell ref="B14:B17"/>
    <mergeCell ref="C14:C17"/>
    <mergeCell ref="R14:V14"/>
    <mergeCell ref="G14:G17"/>
    <mergeCell ref="H14:H17"/>
    <mergeCell ref="M27:P27"/>
    <mergeCell ref="A5:A8"/>
    <mergeCell ref="B5:B8"/>
    <mergeCell ref="C5:C8"/>
    <mergeCell ref="D5:D8"/>
    <mergeCell ref="E5:E8"/>
    <mergeCell ref="F5:F8"/>
    <mergeCell ref="G5:G8"/>
    <mergeCell ref="H5:H8"/>
    <mergeCell ref="I5:J8"/>
    <mergeCell ref="K5:K8"/>
    <mergeCell ref="I9:J9"/>
    <mergeCell ref="I14:J17"/>
    <mergeCell ref="K14:K17"/>
    <mergeCell ref="L14:L17"/>
    <mergeCell ref="I18:J18"/>
    <mergeCell ref="L5:L8"/>
    <mergeCell ref="M5:P5"/>
    <mergeCell ref="Q5:Q8"/>
    <mergeCell ref="R5:V5"/>
    <mergeCell ref="M7:M8"/>
    <mergeCell ref="N7:N8"/>
    <mergeCell ref="O7:O8"/>
    <mergeCell ref="P7:P8"/>
    <mergeCell ref="R7:R8"/>
    <mergeCell ref="W5:W8"/>
    <mergeCell ref="S7:S8"/>
    <mergeCell ref="T7:T8"/>
    <mergeCell ref="U7:U8"/>
    <mergeCell ref="V7:V8"/>
  </mergeCells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Página &amp;P&amp;R011 022 NÓMINA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Mercy Elizabeth Edelman Rivas</dc:creator>
  <cp:lastModifiedBy>Lady Karina Cifuentes Barrios</cp:lastModifiedBy>
  <cp:lastPrinted>2024-02-26T16:24:21Z</cp:lastPrinted>
  <dcterms:created xsi:type="dcterms:W3CDTF">2022-12-08T14:47:40Z</dcterms:created>
  <dcterms:modified xsi:type="dcterms:W3CDTF">2024-04-10T22:35:40Z</dcterms:modified>
</cp:coreProperties>
</file>